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19200" windowHeight="6960" activeTab="0"/>
  </bookViews>
  <sheets>
    <sheet name="GRAFICO Cp - Cpk" sheetId="1" r:id="rId1"/>
    <sheet name="DATOS" sheetId="2" state="hidden" r:id="rId2"/>
    <sheet name="GRAFICO Cp - Cpk (2)" sheetId="3" r:id="rId3"/>
    <sheet name="DATOS (2)" sheetId="4" state="hidden" r:id="rId4"/>
  </sheets>
  <definedNames/>
  <calcPr fullCalcOnLoad="1"/>
</workbook>
</file>

<file path=xl/sharedStrings.xml><?xml version="1.0" encoding="utf-8"?>
<sst xmlns="http://schemas.openxmlformats.org/spreadsheetml/2006/main" count="62" uniqueCount="34">
  <si>
    <t>LSE</t>
  </si>
  <si>
    <t>LIE</t>
  </si>
  <si>
    <t>Cp</t>
  </si>
  <si>
    <t>Cpk</t>
  </si>
  <si>
    <t>EJE</t>
  </si>
  <si>
    <t>CAMPANA</t>
  </si>
  <si>
    <t>NOK I</t>
  </si>
  <si>
    <t>NOK D</t>
  </si>
  <si>
    <t>MEDIA</t>
  </si>
  <si>
    <t>% Piezas malas</t>
  </si>
  <si>
    <t>PPM</t>
  </si>
  <si>
    <t>% TOTAL:</t>
  </si>
  <si>
    <t>PPM:</t>
  </si>
  <si>
    <t>LSE:</t>
  </si>
  <si>
    <t>LIE:</t>
  </si>
  <si>
    <t>Dist. disponible:</t>
  </si>
  <si>
    <t>sigma</t>
  </si>
  <si>
    <t>MEDIA:</t>
  </si>
  <si>
    <t>SIGMA:</t>
  </si>
  <si>
    <t>mm (LSE - X)</t>
  </si>
  <si>
    <t>mm (X - LIE)</t>
  </si>
  <si>
    <t>Valor nominal:</t>
  </si>
  <si>
    <t>%</t>
  </si>
  <si>
    <t>Posición</t>
  </si>
  <si>
    <t>Dispersión</t>
  </si>
  <si>
    <t>LSE - LIE</t>
  </si>
  <si>
    <t>6 sigma</t>
  </si>
  <si>
    <t>Tolerancia</t>
  </si>
  <si>
    <t>Variación natural</t>
  </si>
  <si>
    <t>Esp. disp. más pequeño</t>
  </si>
  <si>
    <t>1/2 Variación natural</t>
  </si>
  <si>
    <t>3 sigma</t>
  </si>
  <si>
    <t>min { X-LIE , LSE - X}</t>
  </si>
  <si>
    <t>American Supplier Institute, S.A.
www.asispain.com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</si>
</sst>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"/>
    <numFmt numFmtId="197" formatCode="0.000"/>
    <numFmt numFmtId="198" formatCode="0.00000"/>
    <numFmt numFmtId="199" formatCode="0.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00000000000"/>
    <numFmt numFmtId="211" formatCode="0.00000000000000000"/>
    <numFmt numFmtId="212" formatCode="0.000000000000000000"/>
    <numFmt numFmtId="213" formatCode="0.0000000000000000000"/>
    <numFmt numFmtId="214" formatCode="0.0%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197" fontId="3" fillId="0" borderId="0" xfId="0" applyNumberFormat="1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3" fontId="2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left"/>
    </xf>
    <xf numFmtId="2" fontId="7" fillId="0" borderId="0" xfId="53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 horizontal="center" shrinkToFit="1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Alignment="1" applyProtection="1">
      <alignment horizontal="center"/>
      <protection hidden="1" locked="0"/>
    </xf>
    <xf numFmtId="2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1" fillId="0" borderId="0" xfId="0" applyNumberFormat="1" applyFont="1" applyAlignment="1">
      <alignment horizontal="left"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2" fontId="5" fillId="33" borderId="15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right" vertical="center"/>
    </xf>
    <xf numFmtId="2" fontId="5" fillId="34" borderId="15" xfId="0" applyNumberFormat="1" applyFont="1" applyFill="1" applyBorder="1" applyAlignment="1">
      <alignment horizontal="center" vertical="center"/>
    </xf>
    <xf numFmtId="2" fontId="5" fillId="34" borderId="16" xfId="0" applyNumberFormat="1" applyFont="1" applyFill="1" applyBorder="1" applyAlignment="1">
      <alignment horizontal="center" vertical="center"/>
    </xf>
    <xf numFmtId="2" fontId="5" fillId="34" borderId="17" xfId="0" applyNumberFormat="1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9" fillId="0" borderId="0" xfId="0" applyNumberFormat="1" applyFont="1" applyAlignment="1">
      <alignment horizontal="center" shrinkToFit="1"/>
    </xf>
    <xf numFmtId="0" fontId="1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5"/>
          <c:w val="1"/>
          <c:h val="0.9585"/>
        </c:manualLayout>
      </c:layout>
      <c:lineChart>
        <c:grouping val="standard"/>
        <c:varyColors val="0"/>
        <c:ser>
          <c:idx val="1"/>
          <c:order val="0"/>
          <c:tx>
            <c:strRef>
              <c:f>DATOS!$B$1</c:f>
              <c:strCache>
                <c:ptCount val="1"/>
                <c:pt idx="0">
                  <c:v>CAMPANA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DATOS!$A$2:$A$102</c:f>
              <c:numCache>
                <c:ptCount val="101"/>
                <c:pt idx="0">
                  <c:v>120</c:v>
                </c:pt>
                <c:pt idx="1">
                  <c:v>120.2</c:v>
                </c:pt>
                <c:pt idx="2">
                  <c:v>120.4</c:v>
                </c:pt>
                <c:pt idx="3">
                  <c:v>120.60000000000001</c:v>
                </c:pt>
                <c:pt idx="4">
                  <c:v>120.80000000000001</c:v>
                </c:pt>
                <c:pt idx="5">
                  <c:v>121.00000000000001</c:v>
                </c:pt>
                <c:pt idx="6">
                  <c:v>121.20000000000002</c:v>
                </c:pt>
                <c:pt idx="7">
                  <c:v>121.40000000000002</c:v>
                </c:pt>
                <c:pt idx="8">
                  <c:v>121.60000000000002</c:v>
                </c:pt>
                <c:pt idx="9">
                  <c:v>121.80000000000003</c:v>
                </c:pt>
                <c:pt idx="10">
                  <c:v>122.00000000000003</c:v>
                </c:pt>
                <c:pt idx="11">
                  <c:v>122.20000000000003</c:v>
                </c:pt>
                <c:pt idx="12">
                  <c:v>122.40000000000003</c:v>
                </c:pt>
                <c:pt idx="13">
                  <c:v>122.60000000000004</c:v>
                </c:pt>
                <c:pt idx="14">
                  <c:v>122.80000000000004</c:v>
                </c:pt>
                <c:pt idx="15">
                  <c:v>123.00000000000004</c:v>
                </c:pt>
                <c:pt idx="16">
                  <c:v>123.20000000000005</c:v>
                </c:pt>
                <c:pt idx="17">
                  <c:v>123.40000000000005</c:v>
                </c:pt>
                <c:pt idx="18">
                  <c:v>123.60000000000005</c:v>
                </c:pt>
                <c:pt idx="19">
                  <c:v>123.80000000000005</c:v>
                </c:pt>
                <c:pt idx="20">
                  <c:v>124.00000000000006</c:v>
                </c:pt>
                <c:pt idx="21">
                  <c:v>124.20000000000006</c:v>
                </c:pt>
                <c:pt idx="22">
                  <c:v>124.40000000000006</c:v>
                </c:pt>
                <c:pt idx="23">
                  <c:v>124.60000000000007</c:v>
                </c:pt>
                <c:pt idx="24">
                  <c:v>124.80000000000007</c:v>
                </c:pt>
                <c:pt idx="25">
                  <c:v>125.00000000000007</c:v>
                </c:pt>
                <c:pt idx="26">
                  <c:v>125.20000000000007</c:v>
                </c:pt>
                <c:pt idx="27">
                  <c:v>125.40000000000008</c:v>
                </c:pt>
                <c:pt idx="28">
                  <c:v>125.60000000000008</c:v>
                </c:pt>
                <c:pt idx="29">
                  <c:v>125.80000000000008</c:v>
                </c:pt>
                <c:pt idx="30">
                  <c:v>126.00000000000009</c:v>
                </c:pt>
                <c:pt idx="31">
                  <c:v>126.20000000000009</c:v>
                </c:pt>
                <c:pt idx="32">
                  <c:v>126.40000000000009</c:v>
                </c:pt>
                <c:pt idx="33">
                  <c:v>126.6000000000001</c:v>
                </c:pt>
                <c:pt idx="34">
                  <c:v>126.8000000000001</c:v>
                </c:pt>
                <c:pt idx="35">
                  <c:v>127.0000000000001</c:v>
                </c:pt>
                <c:pt idx="36">
                  <c:v>127.2000000000001</c:v>
                </c:pt>
                <c:pt idx="37">
                  <c:v>127.4000000000001</c:v>
                </c:pt>
                <c:pt idx="38">
                  <c:v>127.60000000000011</c:v>
                </c:pt>
                <c:pt idx="39">
                  <c:v>127.80000000000011</c:v>
                </c:pt>
                <c:pt idx="40">
                  <c:v>128.0000000000001</c:v>
                </c:pt>
                <c:pt idx="41">
                  <c:v>128.2000000000001</c:v>
                </c:pt>
                <c:pt idx="42">
                  <c:v>128.4000000000001</c:v>
                </c:pt>
                <c:pt idx="43">
                  <c:v>128.60000000000008</c:v>
                </c:pt>
                <c:pt idx="44">
                  <c:v>128.80000000000007</c:v>
                </c:pt>
                <c:pt idx="45">
                  <c:v>129.00000000000006</c:v>
                </c:pt>
                <c:pt idx="46">
                  <c:v>129.20000000000005</c:v>
                </c:pt>
                <c:pt idx="47">
                  <c:v>129.40000000000003</c:v>
                </c:pt>
                <c:pt idx="48">
                  <c:v>129.60000000000002</c:v>
                </c:pt>
                <c:pt idx="49">
                  <c:v>129.8</c:v>
                </c:pt>
                <c:pt idx="50">
                  <c:v>130</c:v>
                </c:pt>
                <c:pt idx="51">
                  <c:v>130.2</c:v>
                </c:pt>
                <c:pt idx="52">
                  <c:v>130.39999999999998</c:v>
                </c:pt>
                <c:pt idx="53">
                  <c:v>130.59999999999997</c:v>
                </c:pt>
                <c:pt idx="54">
                  <c:v>130.79999999999995</c:v>
                </c:pt>
                <c:pt idx="55">
                  <c:v>130.99999999999994</c:v>
                </c:pt>
                <c:pt idx="56">
                  <c:v>131.19999999999993</c:v>
                </c:pt>
                <c:pt idx="57">
                  <c:v>131.39999999999992</c:v>
                </c:pt>
                <c:pt idx="58">
                  <c:v>131.5999999999999</c:v>
                </c:pt>
                <c:pt idx="59">
                  <c:v>131.7999999999999</c:v>
                </c:pt>
                <c:pt idx="60">
                  <c:v>131.9999999999999</c:v>
                </c:pt>
                <c:pt idx="61">
                  <c:v>132.19999999999987</c:v>
                </c:pt>
                <c:pt idx="62">
                  <c:v>132.39999999999986</c:v>
                </c:pt>
                <c:pt idx="63">
                  <c:v>132.59999999999985</c:v>
                </c:pt>
                <c:pt idx="64">
                  <c:v>132.79999999999984</c:v>
                </c:pt>
                <c:pt idx="65">
                  <c:v>132.99999999999983</c:v>
                </c:pt>
                <c:pt idx="66">
                  <c:v>133.19999999999982</c:v>
                </c:pt>
                <c:pt idx="67">
                  <c:v>133.3999999999998</c:v>
                </c:pt>
                <c:pt idx="68">
                  <c:v>133.5999999999998</c:v>
                </c:pt>
                <c:pt idx="69">
                  <c:v>133.79999999999978</c:v>
                </c:pt>
                <c:pt idx="70">
                  <c:v>133.99999999999977</c:v>
                </c:pt>
                <c:pt idx="71">
                  <c:v>134.19999999999976</c:v>
                </c:pt>
                <c:pt idx="72">
                  <c:v>134.39999999999975</c:v>
                </c:pt>
                <c:pt idx="73">
                  <c:v>134.59999999999974</c:v>
                </c:pt>
                <c:pt idx="74">
                  <c:v>134.79999999999973</c:v>
                </c:pt>
                <c:pt idx="75">
                  <c:v>134.99999999999972</c:v>
                </c:pt>
                <c:pt idx="76">
                  <c:v>135.1999999999997</c:v>
                </c:pt>
                <c:pt idx="77">
                  <c:v>135.3999999999997</c:v>
                </c:pt>
                <c:pt idx="78">
                  <c:v>135.59999999999968</c:v>
                </c:pt>
                <c:pt idx="79">
                  <c:v>135.79999999999967</c:v>
                </c:pt>
                <c:pt idx="80">
                  <c:v>135.99999999999966</c:v>
                </c:pt>
                <c:pt idx="81">
                  <c:v>136.19999999999965</c:v>
                </c:pt>
                <c:pt idx="82">
                  <c:v>136.39999999999964</c:v>
                </c:pt>
                <c:pt idx="83">
                  <c:v>136.59999999999962</c:v>
                </c:pt>
                <c:pt idx="84">
                  <c:v>136.7999999999996</c:v>
                </c:pt>
                <c:pt idx="85">
                  <c:v>136.9999999999996</c:v>
                </c:pt>
                <c:pt idx="86">
                  <c:v>137.1999999999996</c:v>
                </c:pt>
                <c:pt idx="87">
                  <c:v>137.39999999999958</c:v>
                </c:pt>
                <c:pt idx="88">
                  <c:v>137.59999999999957</c:v>
                </c:pt>
                <c:pt idx="89">
                  <c:v>137.79999999999956</c:v>
                </c:pt>
                <c:pt idx="90">
                  <c:v>137.99999999999955</c:v>
                </c:pt>
                <c:pt idx="91">
                  <c:v>138.19999999999953</c:v>
                </c:pt>
                <c:pt idx="92">
                  <c:v>138.39999999999952</c:v>
                </c:pt>
                <c:pt idx="93">
                  <c:v>138.5999999999995</c:v>
                </c:pt>
                <c:pt idx="94">
                  <c:v>138.7999999999995</c:v>
                </c:pt>
                <c:pt idx="95">
                  <c:v>138.9999999999995</c:v>
                </c:pt>
                <c:pt idx="96">
                  <c:v>139.19999999999948</c:v>
                </c:pt>
                <c:pt idx="97">
                  <c:v>139.39999999999947</c:v>
                </c:pt>
                <c:pt idx="98">
                  <c:v>139.59999999999945</c:v>
                </c:pt>
                <c:pt idx="99">
                  <c:v>139.79999999999944</c:v>
                </c:pt>
                <c:pt idx="100">
                  <c:v>139.99999999999943</c:v>
                </c:pt>
              </c:numCache>
            </c:numRef>
          </c:cat>
          <c:val>
            <c:numRef>
              <c:f>DATOS!$B$2:$B$102</c:f>
              <c:numCache>
                <c:ptCount val="101"/>
                <c:pt idx="0">
                  <c:v>1.3606243527559982E-54</c:v>
                </c:pt>
                <c:pt idx="1">
                  <c:v>1.1638728211496172E-52</c:v>
                </c:pt>
                <c:pt idx="2">
                  <c:v>9.175298513481775E-51</c:v>
                </c:pt>
                <c:pt idx="3">
                  <c:v>6.6662603042592155E-49</c:v>
                </c:pt>
                <c:pt idx="4">
                  <c:v>4.463666329600238E-47</c:v>
                </c:pt>
                <c:pt idx="5">
                  <c:v>2.7545367204984023E-45</c:v>
                </c:pt>
                <c:pt idx="6">
                  <c:v>1.566580799127614E-43</c:v>
                </c:pt>
                <c:pt idx="7">
                  <c:v>8.211158237570375E-42</c:v>
                </c:pt>
                <c:pt idx="8">
                  <c:v>3.9664632331505896E-40</c:v>
                </c:pt>
                <c:pt idx="9">
                  <c:v>1.7658338334890007E-38</c:v>
                </c:pt>
                <c:pt idx="10">
                  <c:v>7.24508731184559E-37</c:v>
                </c:pt>
                <c:pt idx="11">
                  <c:v>2.7395851457079804E-35</c:v>
                </c:pt>
                <c:pt idx="12">
                  <c:v>9.547141758863306E-34</c:v>
                </c:pt>
                <c:pt idx="13">
                  <c:v>3.066262479520575E-32</c:v>
                </c:pt>
                <c:pt idx="14">
                  <c:v>9.075962141118267E-31</c:v>
                </c:pt>
                <c:pt idx="15">
                  <c:v>2.475844768976318E-29</c:v>
                </c:pt>
                <c:pt idx="16">
                  <c:v>6.224457945348092E-28</c:v>
                </c:pt>
                <c:pt idx="17">
                  <c:v>1.4422051816541963E-26</c:v>
                </c:pt>
                <c:pt idx="18">
                  <c:v>3.0796400250700485E-25</c:v>
                </c:pt>
                <c:pt idx="19">
                  <c:v>6.060664568990961E-24</c:v>
                </c:pt>
                <c:pt idx="20">
                  <c:v>1.0992283752446493E-22</c:v>
                </c:pt>
                <c:pt idx="21">
                  <c:v>1.8373969965275073E-21</c:v>
                </c:pt>
                <c:pt idx="22">
                  <c:v>2.830515013817082E-20</c:v>
                </c:pt>
                <c:pt idx="23">
                  <c:v>4.0186049308514356E-19</c:v>
                </c:pt>
                <c:pt idx="24">
                  <c:v>5.258144925105299E-18</c:v>
                </c:pt>
                <c:pt idx="25">
                  <c:v>6.340699629916563E-17</c:v>
                </c:pt>
                <c:pt idx="26">
                  <c:v>7.046755417320042E-16</c:v>
                </c:pt>
                <c:pt idx="27">
                  <c:v>7.217530119344726E-15</c:v>
                </c:pt>
                <c:pt idx="28">
                  <c:v>6.812953127019085E-14</c:v>
                </c:pt>
                <c:pt idx="29">
                  <c:v>5.926927111138328E-13</c:v>
                </c:pt>
                <c:pt idx="30">
                  <c:v>4.751942325185707E-12</c:v>
                </c:pt>
                <c:pt idx="31">
                  <c:v>3.511236841968001E-11</c:v>
                </c:pt>
                <c:pt idx="32">
                  <c:v>2.3910930535658755E-10</c:v>
                </c:pt>
                <c:pt idx="33">
                  <c:v>1.5006527901390201E-09</c:v>
                </c:pt>
                <c:pt idx="34">
                  <c:v>8.679832642611849E-09</c:v>
                </c:pt>
                <c:pt idx="35">
                  <c:v>4.626897432195193E-08</c:v>
                </c:pt>
                <c:pt idx="36">
                  <c:v>2.2730855556747855E-07</c:v>
                </c:pt>
                <c:pt idx="37">
                  <c:v>1.0291746525109978E-06</c:v>
                </c:pt>
                <c:pt idx="38">
                  <c:v>4.294471944672838E-06</c:v>
                </c:pt>
                <c:pt idx="39">
                  <c:v>1.651497222211656E-05</c:v>
                </c:pt>
                <c:pt idx="40">
                  <c:v>5.853199333209887E-05</c:v>
                </c:pt>
                <c:pt idx="41">
                  <c:v>0.0001911860368070908</c:v>
                </c:pt>
                <c:pt idx="42">
                  <c:v>0.0005755279451533505</c:v>
                </c:pt>
                <c:pt idx="43">
                  <c:v>0.0015967026664032537</c:v>
                </c:pt>
                <c:pt idx="44">
                  <c:v>0.004082527081965697</c:v>
                </c:pt>
                <c:pt idx="45">
                  <c:v>0.009620142107474007</c:v>
                </c:pt>
                <c:pt idx="46">
                  <c:v>0.020892061217049215</c:v>
                </c:pt>
                <c:pt idx="47">
                  <c:v>0.041814651470234304</c:v>
                </c:pt>
                <c:pt idx="48">
                  <c:v>0.07712995216170224</c:v>
                </c:pt>
                <c:pt idx="49">
                  <c:v>0.1311188199487294</c:v>
                </c:pt>
                <c:pt idx="50">
                  <c:v>0.20542551821266894</c:v>
                </c:pt>
                <c:pt idx="51">
                  <c:v>0.2966136544502809</c:v>
                </c:pt>
                <c:pt idx="52">
                  <c:v>0.3947074079064187</c:v>
                </c:pt>
                <c:pt idx="53">
                  <c:v>0.48406847965254024</c:v>
                </c:pt>
                <c:pt idx="54">
                  <c:v>0.5471239427774359</c:v>
                </c:pt>
                <c:pt idx="55">
                  <c:v>0.5699175434306182</c:v>
                </c:pt>
                <c:pt idx="56">
                  <c:v>0.5471239427774613</c:v>
                </c:pt>
                <c:pt idx="57">
                  <c:v>0.48406847965258504</c:v>
                </c:pt>
                <c:pt idx="58">
                  <c:v>0.39470740790647363</c:v>
                </c:pt>
                <c:pt idx="59">
                  <c:v>0.29661365445033605</c:v>
                </c:pt>
                <c:pt idx="60">
                  <c:v>0.2054255182127166</c:v>
                </c:pt>
                <c:pt idx="61">
                  <c:v>0.13111881994876592</c:v>
                </c:pt>
                <c:pt idx="62">
                  <c:v>0.07712995216172727</c:v>
                </c:pt>
                <c:pt idx="63">
                  <c:v>0.04181465147024985</c:v>
                </c:pt>
                <c:pt idx="64">
                  <c:v>0.020892061217057948</c:v>
                </c:pt>
                <c:pt idx="65">
                  <c:v>0.009620142107478469</c:v>
                </c:pt>
                <c:pt idx="66">
                  <c:v>0.004082527081967782</c:v>
                </c:pt>
                <c:pt idx="67">
                  <c:v>0.0015967026664041447</c:v>
                </c:pt>
                <c:pt idx="68">
                  <c:v>0.0005755279451536982</c:v>
                </c:pt>
                <c:pt idx="69">
                  <c:v>0.00019118603680721478</c:v>
                </c:pt>
                <c:pt idx="70">
                  <c:v>5.853199333213963E-05</c:v>
                </c:pt>
                <c:pt idx="71">
                  <c:v>1.651497222213032E-05</c:v>
                </c:pt>
                <c:pt idx="72">
                  <c:v>4.29447194467708E-06</c:v>
                </c:pt>
                <c:pt idx="73">
                  <c:v>1.0291746525121824E-06</c:v>
                </c:pt>
                <c:pt idx="74">
                  <c:v>2.2730855556778018E-07</c:v>
                </c:pt>
                <c:pt idx="75">
                  <c:v>4.626897432202179E-08</c:v>
                </c:pt>
                <c:pt idx="76">
                  <c:v>8.67983264262665E-09</c:v>
                </c:pt>
                <c:pt idx="77">
                  <c:v>1.5006527901418937E-09</c:v>
                </c:pt>
                <c:pt idx="78">
                  <c:v>2.3910930535709725E-10</c:v>
                </c:pt>
                <c:pt idx="79">
                  <c:v>3.511236841976297E-11</c:v>
                </c:pt>
                <c:pt idx="80">
                  <c:v>4.751942325198098E-12</c:v>
                </c:pt>
                <c:pt idx="81">
                  <c:v>5.926927111155342E-13</c:v>
                </c:pt>
                <c:pt idx="82">
                  <c:v>6.812953127040434E-14</c:v>
                </c:pt>
                <c:pt idx="83">
                  <c:v>7.217530119369342E-15</c:v>
                </c:pt>
                <c:pt idx="84">
                  <c:v>7.046755417346079E-16</c:v>
                </c:pt>
                <c:pt idx="85">
                  <c:v>6.340699629941973E-17</c:v>
                </c:pt>
                <c:pt idx="86">
                  <c:v>5.258144925127978E-18</c:v>
                </c:pt>
                <c:pt idx="87">
                  <c:v>4.01860493087011E-19</c:v>
                </c:pt>
                <c:pt idx="88">
                  <c:v>2.830515013831161E-20</c:v>
                </c:pt>
                <c:pt idx="89">
                  <c:v>1.8373969965373122E-21</c:v>
                </c:pt>
                <c:pt idx="90">
                  <c:v>1.0992283752508976E-22</c:v>
                </c:pt>
                <c:pt idx="91">
                  <c:v>6.0606645690276936E-24</c:v>
                </c:pt>
                <c:pt idx="92">
                  <c:v>3.07964002508983E-25</c:v>
                </c:pt>
                <c:pt idx="93">
                  <c:v>1.442205181664044E-26</c:v>
                </c:pt>
                <c:pt idx="94">
                  <c:v>6.224457945393205E-28</c:v>
                </c:pt>
                <c:pt idx="95">
                  <c:v>2.4758447689952822E-29</c:v>
                </c:pt>
                <c:pt idx="96">
                  <c:v>9.07596214119178E-31</c:v>
                </c:pt>
                <c:pt idx="97">
                  <c:v>3.0662624795467195E-32</c:v>
                </c:pt>
                <c:pt idx="98">
                  <c:v>9.547141758949186E-34</c:v>
                </c:pt>
                <c:pt idx="99">
                  <c:v>2.7395851457337924E-35</c:v>
                </c:pt>
                <c:pt idx="100">
                  <c:v>7.245087311917454E-37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DATOS!$C$1</c:f>
              <c:strCache>
                <c:ptCount val="1"/>
                <c:pt idx="0">
                  <c:v>NOK 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DATOS!$C$2:$C$202</c:f>
                <c:numCache>
                  <c:ptCount val="101"/>
                  <c:pt idx="0">
                    <c:v>1.3606243527559982E-54</c:v>
                  </c:pt>
                  <c:pt idx="1">
                    <c:v>1.1638728211496172E-52</c:v>
                  </c:pt>
                  <c:pt idx="2">
                    <c:v>9.175298513481775E-51</c:v>
                  </c:pt>
                  <c:pt idx="3">
                    <c:v>6.6662603042592155E-49</c:v>
                  </c:pt>
                  <c:pt idx="4">
                    <c:v>4.463666329600238E-47</c:v>
                  </c:pt>
                  <c:pt idx="5">
                    <c:v>2.7545367204984023E-45</c:v>
                  </c:pt>
                  <c:pt idx="6">
                    <c:v>1.566580799127614E-43</c:v>
                  </c:pt>
                  <c:pt idx="7">
                    <c:v>8.211158237570375E-42</c:v>
                  </c:pt>
                  <c:pt idx="8">
                    <c:v>3.9664632331505896E-40</c:v>
                  </c:pt>
                  <c:pt idx="9">
                    <c:v>1.7658338334890007E-38</c:v>
                  </c:pt>
                  <c:pt idx="10">
                    <c:v>7.24508731184559E-37</c:v>
                  </c:pt>
                  <c:pt idx="11">
                    <c:v>2.7395851457079804E-35</c:v>
                  </c:pt>
                  <c:pt idx="12">
                    <c:v>9.547141758863306E-34</c:v>
                  </c:pt>
                  <c:pt idx="13">
                    <c:v>3.066262479520575E-32</c:v>
                  </c:pt>
                  <c:pt idx="14">
                    <c:v>9.075962141118267E-31</c:v>
                  </c:pt>
                  <c:pt idx="15">
                    <c:v>2.475844768976318E-29</c:v>
                  </c:pt>
                  <c:pt idx="16">
                    <c:v>6.224457945348092E-28</c:v>
                  </c:pt>
                  <c:pt idx="17">
                    <c:v>1.4422051816541963E-26</c:v>
                  </c:pt>
                  <c:pt idx="18">
                    <c:v>3.0796400250700485E-25</c:v>
                  </c:pt>
                  <c:pt idx="19">
                    <c:v>6.060664568990961E-24</c:v>
                  </c:pt>
                  <c:pt idx="20">
                    <c:v>1.0992283752446493E-22</c:v>
                  </c:pt>
                  <c:pt idx="21">
                    <c:v>1.8373969965275073E-21</c:v>
                  </c:pt>
                  <c:pt idx="22">
                    <c:v>2.830515013817082E-20</c:v>
                  </c:pt>
                  <c:pt idx="23">
                    <c:v>4.0186049308514356E-19</c:v>
                  </c:pt>
                  <c:pt idx="24">
                    <c:v>5.258144925105299E-18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cat>
            <c:numRef>
              <c:f>DATOS!$A$2:$A$102</c:f>
              <c:numCache>
                <c:ptCount val="101"/>
                <c:pt idx="0">
                  <c:v>120</c:v>
                </c:pt>
                <c:pt idx="1">
                  <c:v>120.2</c:v>
                </c:pt>
                <c:pt idx="2">
                  <c:v>120.4</c:v>
                </c:pt>
                <c:pt idx="3">
                  <c:v>120.60000000000001</c:v>
                </c:pt>
                <c:pt idx="4">
                  <c:v>120.80000000000001</c:v>
                </c:pt>
                <c:pt idx="5">
                  <c:v>121.00000000000001</c:v>
                </c:pt>
                <c:pt idx="6">
                  <c:v>121.20000000000002</c:v>
                </c:pt>
                <c:pt idx="7">
                  <c:v>121.40000000000002</c:v>
                </c:pt>
                <c:pt idx="8">
                  <c:v>121.60000000000002</c:v>
                </c:pt>
                <c:pt idx="9">
                  <c:v>121.80000000000003</c:v>
                </c:pt>
                <c:pt idx="10">
                  <c:v>122.00000000000003</c:v>
                </c:pt>
                <c:pt idx="11">
                  <c:v>122.20000000000003</c:v>
                </c:pt>
                <c:pt idx="12">
                  <c:v>122.40000000000003</c:v>
                </c:pt>
                <c:pt idx="13">
                  <c:v>122.60000000000004</c:v>
                </c:pt>
                <c:pt idx="14">
                  <c:v>122.80000000000004</c:v>
                </c:pt>
                <c:pt idx="15">
                  <c:v>123.00000000000004</c:v>
                </c:pt>
                <c:pt idx="16">
                  <c:v>123.20000000000005</c:v>
                </c:pt>
                <c:pt idx="17">
                  <c:v>123.40000000000005</c:v>
                </c:pt>
                <c:pt idx="18">
                  <c:v>123.60000000000005</c:v>
                </c:pt>
                <c:pt idx="19">
                  <c:v>123.80000000000005</c:v>
                </c:pt>
                <c:pt idx="20">
                  <c:v>124.00000000000006</c:v>
                </c:pt>
                <c:pt idx="21">
                  <c:v>124.20000000000006</c:v>
                </c:pt>
                <c:pt idx="22">
                  <c:v>124.40000000000006</c:v>
                </c:pt>
                <c:pt idx="23">
                  <c:v>124.60000000000007</c:v>
                </c:pt>
                <c:pt idx="24">
                  <c:v>124.80000000000007</c:v>
                </c:pt>
                <c:pt idx="25">
                  <c:v>125.00000000000007</c:v>
                </c:pt>
                <c:pt idx="26">
                  <c:v>125.20000000000007</c:v>
                </c:pt>
                <c:pt idx="27">
                  <c:v>125.40000000000008</c:v>
                </c:pt>
                <c:pt idx="28">
                  <c:v>125.60000000000008</c:v>
                </c:pt>
                <c:pt idx="29">
                  <c:v>125.80000000000008</c:v>
                </c:pt>
                <c:pt idx="30">
                  <c:v>126.00000000000009</c:v>
                </c:pt>
                <c:pt idx="31">
                  <c:v>126.20000000000009</c:v>
                </c:pt>
                <c:pt idx="32">
                  <c:v>126.40000000000009</c:v>
                </c:pt>
                <c:pt idx="33">
                  <c:v>126.6000000000001</c:v>
                </c:pt>
                <c:pt idx="34">
                  <c:v>126.8000000000001</c:v>
                </c:pt>
                <c:pt idx="35">
                  <c:v>127.0000000000001</c:v>
                </c:pt>
                <c:pt idx="36">
                  <c:v>127.2000000000001</c:v>
                </c:pt>
                <c:pt idx="37">
                  <c:v>127.4000000000001</c:v>
                </c:pt>
                <c:pt idx="38">
                  <c:v>127.60000000000011</c:v>
                </c:pt>
                <c:pt idx="39">
                  <c:v>127.80000000000011</c:v>
                </c:pt>
                <c:pt idx="40">
                  <c:v>128.0000000000001</c:v>
                </c:pt>
                <c:pt idx="41">
                  <c:v>128.2000000000001</c:v>
                </c:pt>
                <c:pt idx="42">
                  <c:v>128.4000000000001</c:v>
                </c:pt>
                <c:pt idx="43">
                  <c:v>128.60000000000008</c:v>
                </c:pt>
                <c:pt idx="44">
                  <c:v>128.80000000000007</c:v>
                </c:pt>
                <c:pt idx="45">
                  <c:v>129.00000000000006</c:v>
                </c:pt>
                <c:pt idx="46">
                  <c:v>129.20000000000005</c:v>
                </c:pt>
                <c:pt idx="47">
                  <c:v>129.40000000000003</c:v>
                </c:pt>
                <c:pt idx="48">
                  <c:v>129.60000000000002</c:v>
                </c:pt>
                <c:pt idx="49">
                  <c:v>129.8</c:v>
                </c:pt>
                <c:pt idx="50">
                  <c:v>130</c:v>
                </c:pt>
                <c:pt idx="51">
                  <c:v>130.2</c:v>
                </c:pt>
                <c:pt idx="52">
                  <c:v>130.39999999999998</c:v>
                </c:pt>
                <c:pt idx="53">
                  <c:v>130.59999999999997</c:v>
                </c:pt>
                <c:pt idx="54">
                  <c:v>130.79999999999995</c:v>
                </c:pt>
                <c:pt idx="55">
                  <c:v>130.99999999999994</c:v>
                </c:pt>
                <c:pt idx="56">
                  <c:v>131.19999999999993</c:v>
                </c:pt>
                <c:pt idx="57">
                  <c:v>131.39999999999992</c:v>
                </c:pt>
                <c:pt idx="58">
                  <c:v>131.5999999999999</c:v>
                </c:pt>
                <c:pt idx="59">
                  <c:v>131.7999999999999</c:v>
                </c:pt>
                <c:pt idx="60">
                  <c:v>131.9999999999999</c:v>
                </c:pt>
                <c:pt idx="61">
                  <c:v>132.19999999999987</c:v>
                </c:pt>
                <c:pt idx="62">
                  <c:v>132.39999999999986</c:v>
                </c:pt>
                <c:pt idx="63">
                  <c:v>132.59999999999985</c:v>
                </c:pt>
                <c:pt idx="64">
                  <c:v>132.79999999999984</c:v>
                </c:pt>
                <c:pt idx="65">
                  <c:v>132.99999999999983</c:v>
                </c:pt>
                <c:pt idx="66">
                  <c:v>133.19999999999982</c:v>
                </c:pt>
                <c:pt idx="67">
                  <c:v>133.3999999999998</c:v>
                </c:pt>
                <c:pt idx="68">
                  <c:v>133.5999999999998</c:v>
                </c:pt>
                <c:pt idx="69">
                  <c:v>133.79999999999978</c:v>
                </c:pt>
                <c:pt idx="70">
                  <c:v>133.99999999999977</c:v>
                </c:pt>
                <c:pt idx="71">
                  <c:v>134.19999999999976</c:v>
                </c:pt>
                <c:pt idx="72">
                  <c:v>134.39999999999975</c:v>
                </c:pt>
                <c:pt idx="73">
                  <c:v>134.59999999999974</c:v>
                </c:pt>
                <c:pt idx="74">
                  <c:v>134.79999999999973</c:v>
                </c:pt>
                <c:pt idx="75">
                  <c:v>134.99999999999972</c:v>
                </c:pt>
                <c:pt idx="76">
                  <c:v>135.1999999999997</c:v>
                </c:pt>
                <c:pt idx="77">
                  <c:v>135.3999999999997</c:v>
                </c:pt>
                <c:pt idx="78">
                  <c:v>135.59999999999968</c:v>
                </c:pt>
                <c:pt idx="79">
                  <c:v>135.79999999999967</c:v>
                </c:pt>
                <c:pt idx="80">
                  <c:v>135.99999999999966</c:v>
                </c:pt>
                <c:pt idx="81">
                  <c:v>136.19999999999965</c:v>
                </c:pt>
                <c:pt idx="82">
                  <c:v>136.39999999999964</c:v>
                </c:pt>
                <c:pt idx="83">
                  <c:v>136.59999999999962</c:v>
                </c:pt>
                <c:pt idx="84">
                  <c:v>136.7999999999996</c:v>
                </c:pt>
                <c:pt idx="85">
                  <c:v>136.9999999999996</c:v>
                </c:pt>
                <c:pt idx="86">
                  <c:v>137.1999999999996</c:v>
                </c:pt>
                <c:pt idx="87">
                  <c:v>137.39999999999958</c:v>
                </c:pt>
                <c:pt idx="88">
                  <c:v>137.59999999999957</c:v>
                </c:pt>
                <c:pt idx="89">
                  <c:v>137.79999999999956</c:v>
                </c:pt>
                <c:pt idx="90">
                  <c:v>137.99999999999955</c:v>
                </c:pt>
                <c:pt idx="91">
                  <c:v>138.19999999999953</c:v>
                </c:pt>
                <c:pt idx="92">
                  <c:v>138.39999999999952</c:v>
                </c:pt>
                <c:pt idx="93">
                  <c:v>138.5999999999995</c:v>
                </c:pt>
                <c:pt idx="94">
                  <c:v>138.7999999999995</c:v>
                </c:pt>
                <c:pt idx="95">
                  <c:v>138.9999999999995</c:v>
                </c:pt>
                <c:pt idx="96">
                  <c:v>139.19999999999948</c:v>
                </c:pt>
                <c:pt idx="97">
                  <c:v>139.39999999999947</c:v>
                </c:pt>
                <c:pt idx="98">
                  <c:v>139.59999999999945</c:v>
                </c:pt>
                <c:pt idx="99">
                  <c:v>139.79999999999944</c:v>
                </c:pt>
                <c:pt idx="100">
                  <c:v>139.99999999999943</c:v>
                </c:pt>
              </c:numCache>
            </c:numRef>
          </c:cat>
          <c:val>
            <c:numRef>
              <c:f>DATOS!$C$2:$C$102</c:f>
              <c:numCache>
                <c:ptCount val="101"/>
                <c:pt idx="0">
                  <c:v>1.3606243527559982E-54</c:v>
                </c:pt>
                <c:pt idx="1">
                  <c:v>1.1638728211496172E-52</c:v>
                </c:pt>
                <c:pt idx="2">
                  <c:v>9.175298513481775E-51</c:v>
                </c:pt>
                <c:pt idx="3">
                  <c:v>6.6662603042592155E-49</c:v>
                </c:pt>
                <c:pt idx="4">
                  <c:v>4.463666329600238E-47</c:v>
                </c:pt>
                <c:pt idx="5">
                  <c:v>2.7545367204984023E-45</c:v>
                </c:pt>
                <c:pt idx="6">
                  <c:v>1.566580799127614E-43</c:v>
                </c:pt>
                <c:pt idx="7">
                  <c:v>8.211158237570375E-42</c:v>
                </c:pt>
                <c:pt idx="8">
                  <c:v>3.9664632331505896E-40</c:v>
                </c:pt>
                <c:pt idx="9">
                  <c:v>1.7658338334890007E-38</c:v>
                </c:pt>
                <c:pt idx="10">
                  <c:v>7.24508731184559E-37</c:v>
                </c:pt>
                <c:pt idx="11">
                  <c:v>2.7395851457079804E-35</c:v>
                </c:pt>
                <c:pt idx="12">
                  <c:v>9.547141758863306E-34</c:v>
                </c:pt>
                <c:pt idx="13">
                  <c:v>3.066262479520575E-32</c:v>
                </c:pt>
                <c:pt idx="14">
                  <c:v>9.075962141118267E-31</c:v>
                </c:pt>
                <c:pt idx="15">
                  <c:v>2.475844768976318E-29</c:v>
                </c:pt>
                <c:pt idx="16">
                  <c:v>6.224457945348092E-28</c:v>
                </c:pt>
                <c:pt idx="17">
                  <c:v>1.4422051816541963E-26</c:v>
                </c:pt>
                <c:pt idx="18">
                  <c:v>3.0796400250700485E-25</c:v>
                </c:pt>
                <c:pt idx="19">
                  <c:v>6.060664568990961E-24</c:v>
                </c:pt>
                <c:pt idx="20">
                  <c:v>1.0992283752446493E-22</c:v>
                </c:pt>
                <c:pt idx="21">
                  <c:v>1.8373969965275073E-21</c:v>
                </c:pt>
                <c:pt idx="22">
                  <c:v>2.830515013817082E-20</c:v>
                </c:pt>
                <c:pt idx="23">
                  <c:v>4.0186049308514356E-19</c:v>
                </c:pt>
                <c:pt idx="24">
                  <c:v>5.258144925105299E-18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DATOS!$D$1</c:f>
              <c:strCache>
                <c:ptCount val="1"/>
                <c:pt idx="0">
                  <c:v>NOK 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DATOS!$D$2:$D$202</c:f>
                <c:numCache>
                  <c:ptCount val="1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8.67983264262665E-09</c:v>
                  </c:pt>
                  <c:pt idx="77">
                    <c:v>1.5006527901418937E-09</c:v>
                  </c:pt>
                  <c:pt idx="78">
                    <c:v>2.3910930535709725E-10</c:v>
                  </c:pt>
                  <c:pt idx="79">
                    <c:v>3.511236841976297E-11</c:v>
                  </c:pt>
                  <c:pt idx="80">
                    <c:v>4.751942325198098E-12</c:v>
                  </c:pt>
                  <c:pt idx="81">
                    <c:v>5.926927111155342E-13</c:v>
                  </c:pt>
                  <c:pt idx="82">
                    <c:v>6.812953127040434E-14</c:v>
                  </c:pt>
                  <c:pt idx="83">
                    <c:v>7.217530119369342E-15</c:v>
                  </c:pt>
                  <c:pt idx="84">
                    <c:v>7.046755417346079E-16</c:v>
                  </c:pt>
                  <c:pt idx="85">
                    <c:v>6.340699629941973E-17</c:v>
                  </c:pt>
                  <c:pt idx="86">
                    <c:v>5.258144925127978E-18</c:v>
                  </c:pt>
                  <c:pt idx="87">
                    <c:v>4.01860493087011E-19</c:v>
                  </c:pt>
                  <c:pt idx="88">
                    <c:v>2.830515013831161E-20</c:v>
                  </c:pt>
                  <c:pt idx="89">
                    <c:v>1.8373969965373122E-21</c:v>
                  </c:pt>
                  <c:pt idx="90">
                    <c:v>1.0992283752508976E-22</c:v>
                  </c:pt>
                  <c:pt idx="91">
                    <c:v>6.0606645690276936E-24</c:v>
                  </c:pt>
                  <c:pt idx="92">
                    <c:v>3.07964002508983E-25</c:v>
                  </c:pt>
                  <c:pt idx="93">
                    <c:v>1.442205181664044E-26</c:v>
                  </c:pt>
                  <c:pt idx="94">
                    <c:v>6.224457945393205E-28</c:v>
                  </c:pt>
                  <c:pt idx="95">
                    <c:v>2.4758447689952822E-29</c:v>
                  </c:pt>
                  <c:pt idx="96">
                    <c:v>9.07596214119178E-31</c:v>
                  </c:pt>
                  <c:pt idx="97">
                    <c:v>3.0662624795467195E-32</c:v>
                  </c:pt>
                  <c:pt idx="98">
                    <c:v>9.547141758949186E-34</c:v>
                  </c:pt>
                  <c:pt idx="99">
                    <c:v>2.7395851457337924E-35</c:v>
                  </c:pt>
                  <c:pt idx="100">
                    <c:v>7.245087311917454E-37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cat>
            <c:numRef>
              <c:f>DATOS!$A$2:$A$102</c:f>
              <c:numCache>
                <c:ptCount val="101"/>
                <c:pt idx="0">
                  <c:v>120</c:v>
                </c:pt>
                <c:pt idx="1">
                  <c:v>120.2</c:v>
                </c:pt>
                <c:pt idx="2">
                  <c:v>120.4</c:v>
                </c:pt>
                <c:pt idx="3">
                  <c:v>120.60000000000001</c:v>
                </c:pt>
                <c:pt idx="4">
                  <c:v>120.80000000000001</c:v>
                </c:pt>
                <c:pt idx="5">
                  <c:v>121.00000000000001</c:v>
                </c:pt>
                <c:pt idx="6">
                  <c:v>121.20000000000002</c:v>
                </c:pt>
                <c:pt idx="7">
                  <c:v>121.40000000000002</c:v>
                </c:pt>
                <c:pt idx="8">
                  <c:v>121.60000000000002</c:v>
                </c:pt>
                <c:pt idx="9">
                  <c:v>121.80000000000003</c:v>
                </c:pt>
                <c:pt idx="10">
                  <c:v>122.00000000000003</c:v>
                </c:pt>
                <c:pt idx="11">
                  <c:v>122.20000000000003</c:v>
                </c:pt>
                <c:pt idx="12">
                  <c:v>122.40000000000003</c:v>
                </c:pt>
                <c:pt idx="13">
                  <c:v>122.60000000000004</c:v>
                </c:pt>
                <c:pt idx="14">
                  <c:v>122.80000000000004</c:v>
                </c:pt>
                <c:pt idx="15">
                  <c:v>123.00000000000004</c:v>
                </c:pt>
                <c:pt idx="16">
                  <c:v>123.20000000000005</c:v>
                </c:pt>
                <c:pt idx="17">
                  <c:v>123.40000000000005</c:v>
                </c:pt>
                <c:pt idx="18">
                  <c:v>123.60000000000005</c:v>
                </c:pt>
                <c:pt idx="19">
                  <c:v>123.80000000000005</c:v>
                </c:pt>
                <c:pt idx="20">
                  <c:v>124.00000000000006</c:v>
                </c:pt>
                <c:pt idx="21">
                  <c:v>124.20000000000006</c:v>
                </c:pt>
                <c:pt idx="22">
                  <c:v>124.40000000000006</c:v>
                </c:pt>
                <c:pt idx="23">
                  <c:v>124.60000000000007</c:v>
                </c:pt>
                <c:pt idx="24">
                  <c:v>124.80000000000007</c:v>
                </c:pt>
                <c:pt idx="25">
                  <c:v>125.00000000000007</c:v>
                </c:pt>
                <c:pt idx="26">
                  <c:v>125.20000000000007</c:v>
                </c:pt>
                <c:pt idx="27">
                  <c:v>125.40000000000008</c:v>
                </c:pt>
                <c:pt idx="28">
                  <c:v>125.60000000000008</c:v>
                </c:pt>
                <c:pt idx="29">
                  <c:v>125.80000000000008</c:v>
                </c:pt>
                <c:pt idx="30">
                  <c:v>126.00000000000009</c:v>
                </c:pt>
                <c:pt idx="31">
                  <c:v>126.20000000000009</c:v>
                </c:pt>
                <c:pt idx="32">
                  <c:v>126.40000000000009</c:v>
                </c:pt>
                <c:pt idx="33">
                  <c:v>126.6000000000001</c:v>
                </c:pt>
                <c:pt idx="34">
                  <c:v>126.8000000000001</c:v>
                </c:pt>
                <c:pt idx="35">
                  <c:v>127.0000000000001</c:v>
                </c:pt>
                <c:pt idx="36">
                  <c:v>127.2000000000001</c:v>
                </c:pt>
                <c:pt idx="37">
                  <c:v>127.4000000000001</c:v>
                </c:pt>
                <c:pt idx="38">
                  <c:v>127.60000000000011</c:v>
                </c:pt>
                <c:pt idx="39">
                  <c:v>127.80000000000011</c:v>
                </c:pt>
                <c:pt idx="40">
                  <c:v>128.0000000000001</c:v>
                </c:pt>
                <c:pt idx="41">
                  <c:v>128.2000000000001</c:v>
                </c:pt>
                <c:pt idx="42">
                  <c:v>128.4000000000001</c:v>
                </c:pt>
                <c:pt idx="43">
                  <c:v>128.60000000000008</c:v>
                </c:pt>
                <c:pt idx="44">
                  <c:v>128.80000000000007</c:v>
                </c:pt>
                <c:pt idx="45">
                  <c:v>129.00000000000006</c:v>
                </c:pt>
                <c:pt idx="46">
                  <c:v>129.20000000000005</c:v>
                </c:pt>
                <c:pt idx="47">
                  <c:v>129.40000000000003</c:v>
                </c:pt>
                <c:pt idx="48">
                  <c:v>129.60000000000002</c:v>
                </c:pt>
                <c:pt idx="49">
                  <c:v>129.8</c:v>
                </c:pt>
                <c:pt idx="50">
                  <c:v>130</c:v>
                </c:pt>
                <c:pt idx="51">
                  <c:v>130.2</c:v>
                </c:pt>
                <c:pt idx="52">
                  <c:v>130.39999999999998</c:v>
                </c:pt>
                <c:pt idx="53">
                  <c:v>130.59999999999997</c:v>
                </c:pt>
                <c:pt idx="54">
                  <c:v>130.79999999999995</c:v>
                </c:pt>
                <c:pt idx="55">
                  <c:v>130.99999999999994</c:v>
                </c:pt>
                <c:pt idx="56">
                  <c:v>131.19999999999993</c:v>
                </c:pt>
                <c:pt idx="57">
                  <c:v>131.39999999999992</c:v>
                </c:pt>
                <c:pt idx="58">
                  <c:v>131.5999999999999</c:v>
                </c:pt>
                <c:pt idx="59">
                  <c:v>131.7999999999999</c:v>
                </c:pt>
                <c:pt idx="60">
                  <c:v>131.9999999999999</c:v>
                </c:pt>
                <c:pt idx="61">
                  <c:v>132.19999999999987</c:v>
                </c:pt>
                <c:pt idx="62">
                  <c:v>132.39999999999986</c:v>
                </c:pt>
                <c:pt idx="63">
                  <c:v>132.59999999999985</c:v>
                </c:pt>
                <c:pt idx="64">
                  <c:v>132.79999999999984</c:v>
                </c:pt>
                <c:pt idx="65">
                  <c:v>132.99999999999983</c:v>
                </c:pt>
                <c:pt idx="66">
                  <c:v>133.19999999999982</c:v>
                </c:pt>
                <c:pt idx="67">
                  <c:v>133.3999999999998</c:v>
                </c:pt>
                <c:pt idx="68">
                  <c:v>133.5999999999998</c:v>
                </c:pt>
                <c:pt idx="69">
                  <c:v>133.79999999999978</c:v>
                </c:pt>
                <c:pt idx="70">
                  <c:v>133.99999999999977</c:v>
                </c:pt>
                <c:pt idx="71">
                  <c:v>134.19999999999976</c:v>
                </c:pt>
                <c:pt idx="72">
                  <c:v>134.39999999999975</c:v>
                </c:pt>
                <c:pt idx="73">
                  <c:v>134.59999999999974</c:v>
                </c:pt>
                <c:pt idx="74">
                  <c:v>134.79999999999973</c:v>
                </c:pt>
                <c:pt idx="75">
                  <c:v>134.99999999999972</c:v>
                </c:pt>
                <c:pt idx="76">
                  <c:v>135.1999999999997</c:v>
                </c:pt>
                <c:pt idx="77">
                  <c:v>135.3999999999997</c:v>
                </c:pt>
                <c:pt idx="78">
                  <c:v>135.59999999999968</c:v>
                </c:pt>
                <c:pt idx="79">
                  <c:v>135.79999999999967</c:v>
                </c:pt>
                <c:pt idx="80">
                  <c:v>135.99999999999966</c:v>
                </c:pt>
                <c:pt idx="81">
                  <c:v>136.19999999999965</c:v>
                </c:pt>
                <c:pt idx="82">
                  <c:v>136.39999999999964</c:v>
                </c:pt>
                <c:pt idx="83">
                  <c:v>136.59999999999962</c:v>
                </c:pt>
                <c:pt idx="84">
                  <c:v>136.7999999999996</c:v>
                </c:pt>
                <c:pt idx="85">
                  <c:v>136.9999999999996</c:v>
                </c:pt>
                <c:pt idx="86">
                  <c:v>137.1999999999996</c:v>
                </c:pt>
                <c:pt idx="87">
                  <c:v>137.39999999999958</c:v>
                </c:pt>
                <c:pt idx="88">
                  <c:v>137.59999999999957</c:v>
                </c:pt>
                <c:pt idx="89">
                  <c:v>137.79999999999956</c:v>
                </c:pt>
                <c:pt idx="90">
                  <c:v>137.99999999999955</c:v>
                </c:pt>
                <c:pt idx="91">
                  <c:v>138.19999999999953</c:v>
                </c:pt>
                <c:pt idx="92">
                  <c:v>138.39999999999952</c:v>
                </c:pt>
                <c:pt idx="93">
                  <c:v>138.5999999999995</c:v>
                </c:pt>
                <c:pt idx="94">
                  <c:v>138.7999999999995</c:v>
                </c:pt>
                <c:pt idx="95">
                  <c:v>138.9999999999995</c:v>
                </c:pt>
                <c:pt idx="96">
                  <c:v>139.19999999999948</c:v>
                </c:pt>
                <c:pt idx="97">
                  <c:v>139.39999999999947</c:v>
                </c:pt>
                <c:pt idx="98">
                  <c:v>139.59999999999945</c:v>
                </c:pt>
                <c:pt idx="99">
                  <c:v>139.79999999999944</c:v>
                </c:pt>
                <c:pt idx="100">
                  <c:v>139.99999999999943</c:v>
                </c:pt>
              </c:numCache>
            </c:numRef>
          </c:cat>
          <c:val>
            <c:numRef>
              <c:f>DATOS!$D$2:$D$102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8.67983264262665E-09</c:v>
                </c:pt>
                <c:pt idx="77">
                  <c:v>1.5006527901418937E-09</c:v>
                </c:pt>
                <c:pt idx="78">
                  <c:v>2.3910930535709725E-10</c:v>
                </c:pt>
                <c:pt idx="79">
                  <c:v>3.511236841976297E-11</c:v>
                </c:pt>
                <c:pt idx="80">
                  <c:v>4.751942325198098E-12</c:v>
                </c:pt>
                <c:pt idx="81">
                  <c:v>5.926927111155342E-13</c:v>
                </c:pt>
                <c:pt idx="82">
                  <c:v>6.812953127040434E-14</c:v>
                </c:pt>
                <c:pt idx="83">
                  <c:v>7.217530119369342E-15</c:v>
                </c:pt>
                <c:pt idx="84">
                  <c:v>7.046755417346079E-16</c:v>
                </c:pt>
                <c:pt idx="85">
                  <c:v>6.340699629941973E-17</c:v>
                </c:pt>
                <c:pt idx="86">
                  <c:v>5.258144925127978E-18</c:v>
                </c:pt>
                <c:pt idx="87">
                  <c:v>4.01860493087011E-19</c:v>
                </c:pt>
                <c:pt idx="88">
                  <c:v>2.830515013831161E-20</c:v>
                </c:pt>
                <c:pt idx="89">
                  <c:v>1.8373969965373122E-21</c:v>
                </c:pt>
                <c:pt idx="90">
                  <c:v>1.0992283752508976E-22</c:v>
                </c:pt>
                <c:pt idx="91">
                  <c:v>6.0606645690276936E-24</c:v>
                </c:pt>
                <c:pt idx="92">
                  <c:v>3.07964002508983E-25</c:v>
                </c:pt>
                <c:pt idx="93">
                  <c:v>1.442205181664044E-26</c:v>
                </c:pt>
                <c:pt idx="94">
                  <c:v>6.224457945393205E-28</c:v>
                </c:pt>
                <c:pt idx="95">
                  <c:v>2.4758447689952822E-29</c:v>
                </c:pt>
                <c:pt idx="96">
                  <c:v>9.07596214119178E-31</c:v>
                </c:pt>
                <c:pt idx="97">
                  <c:v>3.0662624795467195E-32</c:v>
                </c:pt>
                <c:pt idx="98">
                  <c:v>9.547141758949186E-34</c:v>
                </c:pt>
                <c:pt idx="99">
                  <c:v>2.7395851457337924E-35</c:v>
                </c:pt>
                <c:pt idx="100">
                  <c:v>7.245087311917454E-37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DATOS!$E$1</c:f>
              <c:strCache>
                <c:ptCount val="1"/>
                <c:pt idx="0">
                  <c:v>MEDIA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DATOS!$E$2:$E$202</c:f>
                <c:numCache>
                  <c:ptCount val="1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0.6699175434306182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</c:numCache>
              </c:numRef>
            </c:minus>
            <c:noEndCap val="0"/>
            <c:spPr>
              <a:ln w="25400">
                <a:solidFill>
                  <a:srgbClr val="0000FF"/>
                </a:solidFill>
                <a:prstDash val="dashDot"/>
              </a:ln>
            </c:spPr>
          </c:errBars>
          <c:cat>
            <c:numRef>
              <c:f>DATOS!$A$2:$A$102</c:f>
              <c:numCache>
                <c:ptCount val="101"/>
                <c:pt idx="0">
                  <c:v>120</c:v>
                </c:pt>
                <c:pt idx="1">
                  <c:v>120.2</c:v>
                </c:pt>
                <c:pt idx="2">
                  <c:v>120.4</c:v>
                </c:pt>
                <c:pt idx="3">
                  <c:v>120.60000000000001</c:v>
                </c:pt>
                <c:pt idx="4">
                  <c:v>120.80000000000001</c:v>
                </c:pt>
                <c:pt idx="5">
                  <c:v>121.00000000000001</c:v>
                </c:pt>
                <c:pt idx="6">
                  <c:v>121.20000000000002</c:v>
                </c:pt>
                <c:pt idx="7">
                  <c:v>121.40000000000002</c:v>
                </c:pt>
                <c:pt idx="8">
                  <c:v>121.60000000000002</c:v>
                </c:pt>
                <c:pt idx="9">
                  <c:v>121.80000000000003</c:v>
                </c:pt>
                <c:pt idx="10">
                  <c:v>122.00000000000003</c:v>
                </c:pt>
                <c:pt idx="11">
                  <c:v>122.20000000000003</c:v>
                </c:pt>
                <c:pt idx="12">
                  <c:v>122.40000000000003</c:v>
                </c:pt>
                <c:pt idx="13">
                  <c:v>122.60000000000004</c:v>
                </c:pt>
                <c:pt idx="14">
                  <c:v>122.80000000000004</c:v>
                </c:pt>
                <c:pt idx="15">
                  <c:v>123.00000000000004</c:v>
                </c:pt>
                <c:pt idx="16">
                  <c:v>123.20000000000005</c:v>
                </c:pt>
                <c:pt idx="17">
                  <c:v>123.40000000000005</c:v>
                </c:pt>
                <c:pt idx="18">
                  <c:v>123.60000000000005</c:v>
                </c:pt>
                <c:pt idx="19">
                  <c:v>123.80000000000005</c:v>
                </c:pt>
                <c:pt idx="20">
                  <c:v>124.00000000000006</c:v>
                </c:pt>
                <c:pt idx="21">
                  <c:v>124.20000000000006</c:v>
                </c:pt>
                <c:pt idx="22">
                  <c:v>124.40000000000006</c:v>
                </c:pt>
                <c:pt idx="23">
                  <c:v>124.60000000000007</c:v>
                </c:pt>
                <c:pt idx="24">
                  <c:v>124.80000000000007</c:v>
                </c:pt>
                <c:pt idx="25">
                  <c:v>125.00000000000007</c:v>
                </c:pt>
                <c:pt idx="26">
                  <c:v>125.20000000000007</c:v>
                </c:pt>
                <c:pt idx="27">
                  <c:v>125.40000000000008</c:v>
                </c:pt>
                <c:pt idx="28">
                  <c:v>125.60000000000008</c:v>
                </c:pt>
                <c:pt idx="29">
                  <c:v>125.80000000000008</c:v>
                </c:pt>
                <c:pt idx="30">
                  <c:v>126.00000000000009</c:v>
                </c:pt>
                <c:pt idx="31">
                  <c:v>126.20000000000009</c:v>
                </c:pt>
                <c:pt idx="32">
                  <c:v>126.40000000000009</c:v>
                </c:pt>
                <c:pt idx="33">
                  <c:v>126.6000000000001</c:v>
                </c:pt>
                <c:pt idx="34">
                  <c:v>126.8000000000001</c:v>
                </c:pt>
                <c:pt idx="35">
                  <c:v>127.0000000000001</c:v>
                </c:pt>
                <c:pt idx="36">
                  <c:v>127.2000000000001</c:v>
                </c:pt>
                <c:pt idx="37">
                  <c:v>127.4000000000001</c:v>
                </c:pt>
                <c:pt idx="38">
                  <c:v>127.60000000000011</c:v>
                </c:pt>
                <c:pt idx="39">
                  <c:v>127.80000000000011</c:v>
                </c:pt>
                <c:pt idx="40">
                  <c:v>128.0000000000001</c:v>
                </c:pt>
                <c:pt idx="41">
                  <c:v>128.2000000000001</c:v>
                </c:pt>
                <c:pt idx="42">
                  <c:v>128.4000000000001</c:v>
                </c:pt>
                <c:pt idx="43">
                  <c:v>128.60000000000008</c:v>
                </c:pt>
                <c:pt idx="44">
                  <c:v>128.80000000000007</c:v>
                </c:pt>
                <c:pt idx="45">
                  <c:v>129.00000000000006</c:v>
                </c:pt>
                <c:pt idx="46">
                  <c:v>129.20000000000005</c:v>
                </c:pt>
                <c:pt idx="47">
                  <c:v>129.40000000000003</c:v>
                </c:pt>
                <c:pt idx="48">
                  <c:v>129.60000000000002</c:v>
                </c:pt>
                <c:pt idx="49">
                  <c:v>129.8</c:v>
                </c:pt>
                <c:pt idx="50">
                  <c:v>130</c:v>
                </c:pt>
                <c:pt idx="51">
                  <c:v>130.2</c:v>
                </c:pt>
                <c:pt idx="52">
                  <c:v>130.39999999999998</c:v>
                </c:pt>
                <c:pt idx="53">
                  <c:v>130.59999999999997</c:v>
                </c:pt>
                <c:pt idx="54">
                  <c:v>130.79999999999995</c:v>
                </c:pt>
                <c:pt idx="55">
                  <c:v>130.99999999999994</c:v>
                </c:pt>
                <c:pt idx="56">
                  <c:v>131.19999999999993</c:v>
                </c:pt>
                <c:pt idx="57">
                  <c:v>131.39999999999992</c:v>
                </c:pt>
                <c:pt idx="58">
                  <c:v>131.5999999999999</c:v>
                </c:pt>
                <c:pt idx="59">
                  <c:v>131.7999999999999</c:v>
                </c:pt>
                <c:pt idx="60">
                  <c:v>131.9999999999999</c:v>
                </c:pt>
                <c:pt idx="61">
                  <c:v>132.19999999999987</c:v>
                </c:pt>
                <c:pt idx="62">
                  <c:v>132.39999999999986</c:v>
                </c:pt>
                <c:pt idx="63">
                  <c:v>132.59999999999985</c:v>
                </c:pt>
                <c:pt idx="64">
                  <c:v>132.79999999999984</c:v>
                </c:pt>
                <c:pt idx="65">
                  <c:v>132.99999999999983</c:v>
                </c:pt>
                <c:pt idx="66">
                  <c:v>133.19999999999982</c:v>
                </c:pt>
                <c:pt idx="67">
                  <c:v>133.3999999999998</c:v>
                </c:pt>
                <c:pt idx="68">
                  <c:v>133.5999999999998</c:v>
                </c:pt>
                <c:pt idx="69">
                  <c:v>133.79999999999978</c:v>
                </c:pt>
                <c:pt idx="70">
                  <c:v>133.99999999999977</c:v>
                </c:pt>
                <c:pt idx="71">
                  <c:v>134.19999999999976</c:v>
                </c:pt>
                <c:pt idx="72">
                  <c:v>134.39999999999975</c:v>
                </c:pt>
                <c:pt idx="73">
                  <c:v>134.59999999999974</c:v>
                </c:pt>
                <c:pt idx="74">
                  <c:v>134.79999999999973</c:v>
                </c:pt>
                <c:pt idx="75">
                  <c:v>134.99999999999972</c:v>
                </c:pt>
                <c:pt idx="76">
                  <c:v>135.1999999999997</c:v>
                </c:pt>
                <c:pt idx="77">
                  <c:v>135.3999999999997</c:v>
                </c:pt>
                <c:pt idx="78">
                  <c:v>135.59999999999968</c:v>
                </c:pt>
                <c:pt idx="79">
                  <c:v>135.79999999999967</c:v>
                </c:pt>
                <c:pt idx="80">
                  <c:v>135.99999999999966</c:v>
                </c:pt>
                <c:pt idx="81">
                  <c:v>136.19999999999965</c:v>
                </c:pt>
                <c:pt idx="82">
                  <c:v>136.39999999999964</c:v>
                </c:pt>
                <c:pt idx="83">
                  <c:v>136.59999999999962</c:v>
                </c:pt>
                <c:pt idx="84">
                  <c:v>136.7999999999996</c:v>
                </c:pt>
                <c:pt idx="85">
                  <c:v>136.9999999999996</c:v>
                </c:pt>
                <c:pt idx="86">
                  <c:v>137.1999999999996</c:v>
                </c:pt>
                <c:pt idx="87">
                  <c:v>137.39999999999958</c:v>
                </c:pt>
                <c:pt idx="88">
                  <c:v>137.59999999999957</c:v>
                </c:pt>
                <c:pt idx="89">
                  <c:v>137.79999999999956</c:v>
                </c:pt>
                <c:pt idx="90">
                  <c:v>137.99999999999955</c:v>
                </c:pt>
                <c:pt idx="91">
                  <c:v>138.19999999999953</c:v>
                </c:pt>
                <c:pt idx="92">
                  <c:v>138.39999999999952</c:v>
                </c:pt>
                <c:pt idx="93">
                  <c:v>138.5999999999995</c:v>
                </c:pt>
                <c:pt idx="94">
                  <c:v>138.7999999999995</c:v>
                </c:pt>
                <c:pt idx="95">
                  <c:v>138.9999999999995</c:v>
                </c:pt>
                <c:pt idx="96">
                  <c:v>139.19999999999948</c:v>
                </c:pt>
                <c:pt idx="97">
                  <c:v>139.39999999999947</c:v>
                </c:pt>
                <c:pt idx="98">
                  <c:v>139.59999999999945</c:v>
                </c:pt>
                <c:pt idx="99">
                  <c:v>139.79999999999944</c:v>
                </c:pt>
                <c:pt idx="100">
                  <c:v>139.99999999999943</c:v>
                </c:pt>
              </c:numCache>
            </c:numRef>
          </c:cat>
          <c:val>
            <c:numRef>
              <c:f>DATOS!$E$2:$E$102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0.6699175434306182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DATOS!$F$1</c:f>
              <c:strCache>
                <c:ptCount val="1"/>
                <c:pt idx="0">
                  <c:v>LIE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DATOS!$F$2:$F$202</c:f>
                <c:numCache>
                  <c:ptCount val="1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0.6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  <a:prstDash val="dash"/>
              </a:ln>
            </c:spPr>
          </c:errBars>
          <c:cat>
            <c:numRef>
              <c:f>DATOS!$A$2:$A$102</c:f>
              <c:numCache>
                <c:ptCount val="101"/>
                <c:pt idx="0">
                  <c:v>120</c:v>
                </c:pt>
                <c:pt idx="1">
                  <c:v>120.2</c:v>
                </c:pt>
                <c:pt idx="2">
                  <c:v>120.4</c:v>
                </c:pt>
                <c:pt idx="3">
                  <c:v>120.60000000000001</c:v>
                </c:pt>
                <c:pt idx="4">
                  <c:v>120.80000000000001</c:v>
                </c:pt>
                <c:pt idx="5">
                  <c:v>121.00000000000001</c:v>
                </c:pt>
                <c:pt idx="6">
                  <c:v>121.20000000000002</c:v>
                </c:pt>
                <c:pt idx="7">
                  <c:v>121.40000000000002</c:v>
                </c:pt>
                <c:pt idx="8">
                  <c:v>121.60000000000002</c:v>
                </c:pt>
                <c:pt idx="9">
                  <c:v>121.80000000000003</c:v>
                </c:pt>
                <c:pt idx="10">
                  <c:v>122.00000000000003</c:v>
                </c:pt>
                <c:pt idx="11">
                  <c:v>122.20000000000003</c:v>
                </c:pt>
                <c:pt idx="12">
                  <c:v>122.40000000000003</c:v>
                </c:pt>
                <c:pt idx="13">
                  <c:v>122.60000000000004</c:v>
                </c:pt>
                <c:pt idx="14">
                  <c:v>122.80000000000004</c:v>
                </c:pt>
                <c:pt idx="15">
                  <c:v>123.00000000000004</c:v>
                </c:pt>
                <c:pt idx="16">
                  <c:v>123.20000000000005</c:v>
                </c:pt>
                <c:pt idx="17">
                  <c:v>123.40000000000005</c:v>
                </c:pt>
                <c:pt idx="18">
                  <c:v>123.60000000000005</c:v>
                </c:pt>
                <c:pt idx="19">
                  <c:v>123.80000000000005</c:v>
                </c:pt>
                <c:pt idx="20">
                  <c:v>124.00000000000006</c:v>
                </c:pt>
                <c:pt idx="21">
                  <c:v>124.20000000000006</c:v>
                </c:pt>
                <c:pt idx="22">
                  <c:v>124.40000000000006</c:v>
                </c:pt>
                <c:pt idx="23">
                  <c:v>124.60000000000007</c:v>
                </c:pt>
                <c:pt idx="24">
                  <c:v>124.80000000000007</c:v>
                </c:pt>
                <c:pt idx="25">
                  <c:v>125.00000000000007</c:v>
                </c:pt>
                <c:pt idx="26">
                  <c:v>125.20000000000007</c:v>
                </c:pt>
                <c:pt idx="27">
                  <c:v>125.40000000000008</c:v>
                </c:pt>
                <c:pt idx="28">
                  <c:v>125.60000000000008</c:v>
                </c:pt>
                <c:pt idx="29">
                  <c:v>125.80000000000008</c:v>
                </c:pt>
                <c:pt idx="30">
                  <c:v>126.00000000000009</c:v>
                </c:pt>
                <c:pt idx="31">
                  <c:v>126.20000000000009</c:v>
                </c:pt>
                <c:pt idx="32">
                  <c:v>126.40000000000009</c:v>
                </c:pt>
                <c:pt idx="33">
                  <c:v>126.6000000000001</c:v>
                </c:pt>
                <c:pt idx="34">
                  <c:v>126.8000000000001</c:v>
                </c:pt>
                <c:pt idx="35">
                  <c:v>127.0000000000001</c:v>
                </c:pt>
                <c:pt idx="36">
                  <c:v>127.2000000000001</c:v>
                </c:pt>
                <c:pt idx="37">
                  <c:v>127.4000000000001</c:v>
                </c:pt>
                <c:pt idx="38">
                  <c:v>127.60000000000011</c:v>
                </c:pt>
                <c:pt idx="39">
                  <c:v>127.80000000000011</c:v>
                </c:pt>
                <c:pt idx="40">
                  <c:v>128.0000000000001</c:v>
                </c:pt>
                <c:pt idx="41">
                  <c:v>128.2000000000001</c:v>
                </c:pt>
                <c:pt idx="42">
                  <c:v>128.4000000000001</c:v>
                </c:pt>
                <c:pt idx="43">
                  <c:v>128.60000000000008</c:v>
                </c:pt>
                <c:pt idx="44">
                  <c:v>128.80000000000007</c:v>
                </c:pt>
                <c:pt idx="45">
                  <c:v>129.00000000000006</c:v>
                </c:pt>
                <c:pt idx="46">
                  <c:v>129.20000000000005</c:v>
                </c:pt>
                <c:pt idx="47">
                  <c:v>129.40000000000003</c:v>
                </c:pt>
                <c:pt idx="48">
                  <c:v>129.60000000000002</c:v>
                </c:pt>
                <c:pt idx="49">
                  <c:v>129.8</c:v>
                </c:pt>
                <c:pt idx="50">
                  <c:v>130</c:v>
                </c:pt>
                <c:pt idx="51">
                  <c:v>130.2</c:v>
                </c:pt>
                <c:pt idx="52">
                  <c:v>130.39999999999998</c:v>
                </c:pt>
                <c:pt idx="53">
                  <c:v>130.59999999999997</c:v>
                </c:pt>
                <c:pt idx="54">
                  <c:v>130.79999999999995</c:v>
                </c:pt>
                <c:pt idx="55">
                  <c:v>130.99999999999994</c:v>
                </c:pt>
                <c:pt idx="56">
                  <c:v>131.19999999999993</c:v>
                </c:pt>
                <c:pt idx="57">
                  <c:v>131.39999999999992</c:v>
                </c:pt>
                <c:pt idx="58">
                  <c:v>131.5999999999999</c:v>
                </c:pt>
                <c:pt idx="59">
                  <c:v>131.7999999999999</c:v>
                </c:pt>
                <c:pt idx="60">
                  <c:v>131.9999999999999</c:v>
                </c:pt>
                <c:pt idx="61">
                  <c:v>132.19999999999987</c:v>
                </c:pt>
                <c:pt idx="62">
                  <c:v>132.39999999999986</c:v>
                </c:pt>
                <c:pt idx="63">
                  <c:v>132.59999999999985</c:v>
                </c:pt>
                <c:pt idx="64">
                  <c:v>132.79999999999984</c:v>
                </c:pt>
                <c:pt idx="65">
                  <c:v>132.99999999999983</c:v>
                </c:pt>
                <c:pt idx="66">
                  <c:v>133.19999999999982</c:v>
                </c:pt>
                <c:pt idx="67">
                  <c:v>133.3999999999998</c:v>
                </c:pt>
                <c:pt idx="68">
                  <c:v>133.5999999999998</c:v>
                </c:pt>
                <c:pt idx="69">
                  <c:v>133.79999999999978</c:v>
                </c:pt>
                <c:pt idx="70">
                  <c:v>133.99999999999977</c:v>
                </c:pt>
                <c:pt idx="71">
                  <c:v>134.19999999999976</c:v>
                </c:pt>
                <c:pt idx="72">
                  <c:v>134.39999999999975</c:v>
                </c:pt>
                <c:pt idx="73">
                  <c:v>134.59999999999974</c:v>
                </c:pt>
                <c:pt idx="74">
                  <c:v>134.79999999999973</c:v>
                </c:pt>
                <c:pt idx="75">
                  <c:v>134.99999999999972</c:v>
                </c:pt>
                <c:pt idx="76">
                  <c:v>135.1999999999997</c:v>
                </c:pt>
                <c:pt idx="77">
                  <c:v>135.3999999999997</c:v>
                </c:pt>
                <c:pt idx="78">
                  <c:v>135.59999999999968</c:v>
                </c:pt>
                <c:pt idx="79">
                  <c:v>135.79999999999967</c:v>
                </c:pt>
                <c:pt idx="80">
                  <c:v>135.99999999999966</c:v>
                </c:pt>
                <c:pt idx="81">
                  <c:v>136.19999999999965</c:v>
                </c:pt>
                <c:pt idx="82">
                  <c:v>136.39999999999964</c:v>
                </c:pt>
                <c:pt idx="83">
                  <c:v>136.59999999999962</c:v>
                </c:pt>
                <c:pt idx="84">
                  <c:v>136.7999999999996</c:v>
                </c:pt>
                <c:pt idx="85">
                  <c:v>136.9999999999996</c:v>
                </c:pt>
                <c:pt idx="86">
                  <c:v>137.1999999999996</c:v>
                </c:pt>
                <c:pt idx="87">
                  <c:v>137.39999999999958</c:v>
                </c:pt>
                <c:pt idx="88">
                  <c:v>137.59999999999957</c:v>
                </c:pt>
                <c:pt idx="89">
                  <c:v>137.79999999999956</c:v>
                </c:pt>
                <c:pt idx="90">
                  <c:v>137.99999999999955</c:v>
                </c:pt>
                <c:pt idx="91">
                  <c:v>138.19999999999953</c:v>
                </c:pt>
                <c:pt idx="92">
                  <c:v>138.39999999999952</c:v>
                </c:pt>
                <c:pt idx="93">
                  <c:v>138.5999999999995</c:v>
                </c:pt>
                <c:pt idx="94">
                  <c:v>138.7999999999995</c:v>
                </c:pt>
                <c:pt idx="95">
                  <c:v>138.9999999999995</c:v>
                </c:pt>
                <c:pt idx="96">
                  <c:v>139.19999999999948</c:v>
                </c:pt>
                <c:pt idx="97">
                  <c:v>139.39999999999947</c:v>
                </c:pt>
                <c:pt idx="98">
                  <c:v>139.59999999999945</c:v>
                </c:pt>
                <c:pt idx="99">
                  <c:v>139.79999999999944</c:v>
                </c:pt>
                <c:pt idx="100">
                  <c:v>139.99999999999943</c:v>
                </c:pt>
              </c:numCache>
            </c:numRef>
          </c:cat>
          <c:val>
            <c:numRef>
              <c:f>DATOS!$F$2:$F$102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DATOS!$G$1</c:f>
              <c:strCache>
                <c:ptCount val="1"/>
                <c:pt idx="0">
                  <c:v>LSE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DATOS!$G$2:$G$202</c:f>
                <c:numCache>
                  <c:ptCount val="1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0.6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  <a:prstDash val="dash"/>
              </a:ln>
            </c:spPr>
          </c:errBars>
          <c:cat>
            <c:numRef>
              <c:f>DATOS!$A$2:$A$102</c:f>
              <c:numCache>
                <c:ptCount val="101"/>
                <c:pt idx="0">
                  <c:v>120</c:v>
                </c:pt>
                <c:pt idx="1">
                  <c:v>120.2</c:v>
                </c:pt>
                <c:pt idx="2">
                  <c:v>120.4</c:v>
                </c:pt>
                <c:pt idx="3">
                  <c:v>120.60000000000001</c:v>
                </c:pt>
                <c:pt idx="4">
                  <c:v>120.80000000000001</c:v>
                </c:pt>
                <c:pt idx="5">
                  <c:v>121.00000000000001</c:v>
                </c:pt>
                <c:pt idx="6">
                  <c:v>121.20000000000002</c:v>
                </c:pt>
                <c:pt idx="7">
                  <c:v>121.40000000000002</c:v>
                </c:pt>
                <c:pt idx="8">
                  <c:v>121.60000000000002</c:v>
                </c:pt>
                <c:pt idx="9">
                  <c:v>121.80000000000003</c:v>
                </c:pt>
                <c:pt idx="10">
                  <c:v>122.00000000000003</c:v>
                </c:pt>
                <c:pt idx="11">
                  <c:v>122.20000000000003</c:v>
                </c:pt>
                <c:pt idx="12">
                  <c:v>122.40000000000003</c:v>
                </c:pt>
                <c:pt idx="13">
                  <c:v>122.60000000000004</c:v>
                </c:pt>
                <c:pt idx="14">
                  <c:v>122.80000000000004</c:v>
                </c:pt>
                <c:pt idx="15">
                  <c:v>123.00000000000004</c:v>
                </c:pt>
                <c:pt idx="16">
                  <c:v>123.20000000000005</c:v>
                </c:pt>
                <c:pt idx="17">
                  <c:v>123.40000000000005</c:v>
                </c:pt>
                <c:pt idx="18">
                  <c:v>123.60000000000005</c:v>
                </c:pt>
                <c:pt idx="19">
                  <c:v>123.80000000000005</c:v>
                </c:pt>
                <c:pt idx="20">
                  <c:v>124.00000000000006</c:v>
                </c:pt>
                <c:pt idx="21">
                  <c:v>124.20000000000006</c:v>
                </c:pt>
                <c:pt idx="22">
                  <c:v>124.40000000000006</c:v>
                </c:pt>
                <c:pt idx="23">
                  <c:v>124.60000000000007</c:v>
                </c:pt>
                <c:pt idx="24">
                  <c:v>124.80000000000007</c:v>
                </c:pt>
                <c:pt idx="25">
                  <c:v>125.00000000000007</c:v>
                </c:pt>
                <c:pt idx="26">
                  <c:v>125.20000000000007</c:v>
                </c:pt>
                <c:pt idx="27">
                  <c:v>125.40000000000008</c:v>
                </c:pt>
                <c:pt idx="28">
                  <c:v>125.60000000000008</c:v>
                </c:pt>
                <c:pt idx="29">
                  <c:v>125.80000000000008</c:v>
                </c:pt>
                <c:pt idx="30">
                  <c:v>126.00000000000009</c:v>
                </c:pt>
                <c:pt idx="31">
                  <c:v>126.20000000000009</c:v>
                </c:pt>
                <c:pt idx="32">
                  <c:v>126.40000000000009</c:v>
                </c:pt>
                <c:pt idx="33">
                  <c:v>126.6000000000001</c:v>
                </c:pt>
                <c:pt idx="34">
                  <c:v>126.8000000000001</c:v>
                </c:pt>
                <c:pt idx="35">
                  <c:v>127.0000000000001</c:v>
                </c:pt>
                <c:pt idx="36">
                  <c:v>127.2000000000001</c:v>
                </c:pt>
                <c:pt idx="37">
                  <c:v>127.4000000000001</c:v>
                </c:pt>
                <c:pt idx="38">
                  <c:v>127.60000000000011</c:v>
                </c:pt>
                <c:pt idx="39">
                  <c:v>127.80000000000011</c:v>
                </c:pt>
                <c:pt idx="40">
                  <c:v>128.0000000000001</c:v>
                </c:pt>
                <c:pt idx="41">
                  <c:v>128.2000000000001</c:v>
                </c:pt>
                <c:pt idx="42">
                  <c:v>128.4000000000001</c:v>
                </c:pt>
                <c:pt idx="43">
                  <c:v>128.60000000000008</c:v>
                </c:pt>
                <c:pt idx="44">
                  <c:v>128.80000000000007</c:v>
                </c:pt>
                <c:pt idx="45">
                  <c:v>129.00000000000006</c:v>
                </c:pt>
                <c:pt idx="46">
                  <c:v>129.20000000000005</c:v>
                </c:pt>
                <c:pt idx="47">
                  <c:v>129.40000000000003</c:v>
                </c:pt>
                <c:pt idx="48">
                  <c:v>129.60000000000002</c:v>
                </c:pt>
                <c:pt idx="49">
                  <c:v>129.8</c:v>
                </c:pt>
                <c:pt idx="50">
                  <c:v>130</c:v>
                </c:pt>
                <c:pt idx="51">
                  <c:v>130.2</c:v>
                </c:pt>
                <c:pt idx="52">
                  <c:v>130.39999999999998</c:v>
                </c:pt>
                <c:pt idx="53">
                  <c:v>130.59999999999997</c:v>
                </c:pt>
                <c:pt idx="54">
                  <c:v>130.79999999999995</c:v>
                </c:pt>
                <c:pt idx="55">
                  <c:v>130.99999999999994</c:v>
                </c:pt>
                <c:pt idx="56">
                  <c:v>131.19999999999993</c:v>
                </c:pt>
                <c:pt idx="57">
                  <c:v>131.39999999999992</c:v>
                </c:pt>
                <c:pt idx="58">
                  <c:v>131.5999999999999</c:v>
                </c:pt>
                <c:pt idx="59">
                  <c:v>131.7999999999999</c:v>
                </c:pt>
                <c:pt idx="60">
                  <c:v>131.9999999999999</c:v>
                </c:pt>
                <c:pt idx="61">
                  <c:v>132.19999999999987</c:v>
                </c:pt>
                <c:pt idx="62">
                  <c:v>132.39999999999986</c:v>
                </c:pt>
                <c:pt idx="63">
                  <c:v>132.59999999999985</c:v>
                </c:pt>
                <c:pt idx="64">
                  <c:v>132.79999999999984</c:v>
                </c:pt>
                <c:pt idx="65">
                  <c:v>132.99999999999983</c:v>
                </c:pt>
                <c:pt idx="66">
                  <c:v>133.19999999999982</c:v>
                </c:pt>
                <c:pt idx="67">
                  <c:v>133.3999999999998</c:v>
                </c:pt>
                <c:pt idx="68">
                  <c:v>133.5999999999998</c:v>
                </c:pt>
                <c:pt idx="69">
                  <c:v>133.79999999999978</c:v>
                </c:pt>
                <c:pt idx="70">
                  <c:v>133.99999999999977</c:v>
                </c:pt>
                <c:pt idx="71">
                  <c:v>134.19999999999976</c:v>
                </c:pt>
                <c:pt idx="72">
                  <c:v>134.39999999999975</c:v>
                </c:pt>
                <c:pt idx="73">
                  <c:v>134.59999999999974</c:v>
                </c:pt>
                <c:pt idx="74">
                  <c:v>134.79999999999973</c:v>
                </c:pt>
                <c:pt idx="75">
                  <c:v>134.99999999999972</c:v>
                </c:pt>
                <c:pt idx="76">
                  <c:v>135.1999999999997</c:v>
                </c:pt>
                <c:pt idx="77">
                  <c:v>135.3999999999997</c:v>
                </c:pt>
                <c:pt idx="78">
                  <c:v>135.59999999999968</c:v>
                </c:pt>
                <c:pt idx="79">
                  <c:v>135.79999999999967</c:v>
                </c:pt>
                <c:pt idx="80">
                  <c:v>135.99999999999966</c:v>
                </c:pt>
                <c:pt idx="81">
                  <c:v>136.19999999999965</c:v>
                </c:pt>
                <c:pt idx="82">
                  <c:v>136.39999999999964</c:v>
                </c:pt>
                <c:pt idx="83">
                  <c:v>136.59999999999962</c:v>
                </c:pt>
                <c:pt idx="84">
                  <c:v>136.7999999999996</c:v>
                </c:pt>
                <c:pt idx="85">
                  <c:v>136.9999999999996</c:v>
                </c:pt>
                <c:pt idx="86">
                  <c:v>137.1999999999996</c:v>
                </c:pt>
                <c:pt idx="87">
                  <c:v>137.39999999999958</c:v>
                </c:pt>
                <c:pt idx="88">
                  <c:v>137.59999999999957</c:v>
                </c:pt>
                <c:pt idx="89">
                  <c:v>137.79999999999956</c:v>
                </c:pt>
                <c:pt idx="90">
                  <c:v>137.99999999999955</c:v>
                </c:pt>
                <c:pt idx="91">
                  <c:v>138.19999999999953</c:v>
                </c:pt>
                <c:pt idx="92">
                  <c:v>138.39999999999952</c:v>
                </c:pt>
                <c:pt idx="93">
                  <c:v>138.5999999999995</c:v>
                </c:pt>
                <c:pt idx="94">
                  <c:v>138.7999999999995</c:v>
                </c:pt>
                <c:pt idx="95">
                  <c:v>138.9999999999995</c:v>
                </c:pt>
                <c:pt idx="96">
                  <c:v>139.19999999999948</c:v>
                </c:pt>
                <c:pt idx="97">
                  <c:v>139.39999999999947</c:v>
                </c:pt>
                <c:pt idx="98">
                  <c:v>139.59999999999945</c:v>
                </c:pt>
                <c:pt idx="99">
                  <c:v>139.79999999999944</c:v>
                </c:pt>
                <c:pt idx="100">
                  <c:v>139.99999999999943</c:v>
                </c:pt>
              </c:numCache>
            </c:numRef>
          </c:cat>
          <c:val>
            <c:numRef>
              <c:f>DATOS!$G$2:$G$102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marker val="1"/>
        <c:axId val="62471130"/>
        <c:axId val="25369259"/>
      </c:lineChart>
      <c:catAx>
        <c:axId val="6247113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9259"/>
        <c:crosses val="autoZero"/>
        <c:auto val="1"/>
        <c:lblOffset val="100"/>
        <c:tickLblSkip val="5"/>
        <c:tickMarkSkip val="5"/>
        <c:noMultiLvlLbl val="0"/>
      </c:catAx>
      <c:valAx>
        <c:axId val="25369259"/>
        <c:scaling>
          <c:orientation val="minMax"/>
          <c:max val="0.7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24711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5"/>
          <c:w val="1"/>
          <c:h val="0.9585"/>
        </c:manualLayout>
      </c:layout>
      <c:lineChart>
        <c:grouping val="standard"/>
        <c:varyColors val="0"/>
        <c:ser>
          <c:idx val="1"/>
          <c:order val="0"/>
          <c:tx>
            <c:strRef>
              <c:f>'DATOS (2)'!$B$1</c:f>
              <c:strCache>
                <c:ptCount val="1"/>
                <c:pt idx="0">
                  <c:v>CAMPANA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'DATOS (2)'!$A$2:$A$202</c:f>
              <c:numCache>
                <c:ptCount val="201"/>
                <c:pt idx="0">
                  <c:v>120</c:v>
                </c:pt>
                <c:pt idx="1">
                  <c:v>120.1</c:v>
                </c:pt>
                <c:pt idx="2">
                  <c:v>120.19999999999999</c:v>
                </c:pt>
                <c:pt idx="3">
                  <c:v>120.29999999999998</c:v>
                </c:pt>
                <c:pt idx="4">
                  <c:v>120.39999999999998</c:v>
                </c:pt>
                <c:pt idx="5">
                  <c:v>120.49999999999997</c:v>
                </c:pt>
                <c:pt idx="6">
                  <c:v>120.59999999999997</c:v>
                </c:pt>
                <c:pt idx="7">
                  <c:v>120.69999999999996</c:v>
                </c:pt>
                <c:pt idx="8">
                  <c:v>120.79999999999995</c:v>
                </c:pt>
                <c:pt idx="9">
                  <c:v>120.89999999999995</c:v>
                </c:pt>
                <c:pt idx="10">
                  <c:v>120.99999999999994</c:v>
                </c:pt>
                <c:pt idx="11">
                  <c:v>121.09999999999994</c:v>
                </c:pt>
                <c:pt idx="12">
                  <c:v>121.19999999999993</c:v>
                </c:pt>
                <c:pt idx="13">
                  <c:v>121.29999999999993</c:v>
                </c:pt>
                <c:pt idx="14">
                  <c:v>121.39999999999992</c:v>
                </c:pt>
                <c:pt idx="15">
                  <c:v>121.49999999999991</c:v>
                </c:pt>
                <c:pt idx="16">
                  <c:v>121.59999999999991</c:v>
                </c:pt>
                <c:pt idx="17">
                  <c:v>121.6999999999999</c:v>
                </c:pt>
                <c:pt idx="18">
                  <c:v>121.7999999999999</c:v>
                </c:pt>
                <c:pt idx="19">
                  <c:v>121.89999999999989</c:v>
                </c:pt>
                <c:pt idx="20">
                  <c:v>121.99999999999989</c:v>
                </c:pt>
                <c:pt idx="21">
                  <c:v>122.09999999999988</c:v>
                </c:pt>
                <c:pt idx="22">
                  <c:v>122.19999999999987</c:v>
                </c:pt>
                <c:pt idx="23">
                  <c:v>122.29999999999987</c:v>
                </c:pt>
                <c:pt idx="24">
                  <c:v>122.39999999999986</c:v>
                </c:pt>
                <c:pt idx="25">
                  <c:v>122.49999999999986</c:v>
                </c:pt>
                <c:pt idx="26">
                  <c:v>122.59999999999985</c:v>
                </c:pt>
                <c:pt idx="27">
                  <c:v>122.69999999999985</c:v>
                </c:pt>
                <c:pt idx="28">
                  <c:v>122.79999999999984</c:v>
                </c:pt>
                <c:pt idx="29">
                  <c:v>122.89999999999984</c:v>
                </c:pt>
                <c:pt idx="30">
                  <c:v>122.99999999999983</c:v>
                </c:pt>
                <c:pt idx="31">
                  <c:v>123.09999999999982</c:v>
                </c:pt>
                <c:pt idx="32">
                  <c:v>123.19999999999982</c:v>
                </c:pt>
                <c:pt idx="33">
                  <c:v>123.29999999999981</c:v>
                </c:pt>
                <c:pt idx="34">
                  <c:v>123.3999999999998</c:v>
                </c:pt>
                <c:pt idx="35">
                  <c:v>123.4999999999998</c:v>
                </c:pt>
                <c:pt idx="36">
                  <c:v>123.5999999999998</c:v>
                </c:pt>
                <c:pt idx="37">
                  <c:v>123.69999999999979</c:v>
                </c:pt>
                <c:pt idx="38">
                  <c:v>123.79999999999978</c:v>
                </c:pt>
                <c:pt idx="39">
                  <c:v>123.89999999999978</c:v>
                </c:pt>
                <c:pt idx="40">
                  <c:v>123.99999999999977</c:v>
                </c:pt>
                <c:pt idx="41">
                  <c:v>124.09999999999977</c:v>
                </c:pt>
                <c:pt idx="42">
                  <c:v>124.19999999999976</c:v>
                </c:pt>
                <c:pt idx="43">
                  <c:v>124.29999999999976</c:v>
                </c:pt>
                <c:pt idx="44">
                  <c:v>124.39999999999975</c:v>
                </c:pt>
                <c:pt idx="45">
                  <c:v>124.49999999999974</c:v>
                </c:pt>
                <c:pt idx="46">
                  <c:v>124.59999999999974</c:v>
                </c:pt>
                <c:pt idx="47">
                  <c:v>124.69999999999973</c:v>
                </c:pt>
                <c:pt idx="48">
                  <c:v>124.79999999999973</c:v>
                </c:pt>
                <c:pt idx="49">
                  <c:v>124.89999999999972</c:v>
                </c:pt>
                <c:pt idx="50">
                  <c:v>124.99999999999972</c:v>
                </c:pt>
                <c:pt idx="51">
                  <c:v>125.09999999999971</c:v>
                </c:pt>
                <c:pt idx="52">
                  <c:v>125.1999999999997</c:v>
                </c:pt>
                <c:pt idx="53">
                  <c:v>125.2999999999997</c:v>
                </c:pt>
                <c:pt idx="54">
                  <c:v>125.3999999999997</c:v>
                </c:pt>
                <c:pt idx="55">
                  <c:v>125.49999999999969</c:v>
                </c:pt>
                <c:pt idx="56">
                  <c:v>125.59999999999968</c:v>
                </c:pt>
                <c:pt idx="57">
                  <c:v>125.69999999999968</c:v>
                </c:pt>
                <c:pt idx="58">
                  <c:v>125.79999999999967</c:v>
                </c:pt>
                <c:pt idx="59">
                  <c:v>125.89999999999966</c:v>
                </c:pt>
                <c:pt idx="60">
                  <c:v>125.99999999999966</c:v>
                </c:pt>
                <c:pt idx="61">
                  <c:v>126.09999999999965</c:v>
                </c:pt>
                <c:pt idx="62">
                  <c:v>126.19999999999965</c:v>
                </c:pt>
                <c:pt idx="63">
                  <c:v>126.29999999999964</c:v>
                </c:pt>
                <c:pt idx="64">
                  <c:v>126.39999999999964</c:v>
                </c:pt>
                <c:pt idx="65">
                  <c:v>126.49999999999963</c:v>
                </c:pt>
                <c:pt idx="66">
                  <c:v>126.59999999999962</c:v>
                </c:pt>
                <c:pt idx="67">
                  <c:v>126.69999999999962</c:v>
                </c:pt>
                <c:pt idx="68">
                  <c:v>126.79999999999961</c:v>
                </c:pt>
                <c:pt idx="69">
                  <c:v>126.89999999999961</c:v>
                </c:pt>
                <c:pt idx="70">
                  <c:v>126.9999999999996</c:v>
                </c:pt>
                <c:pt idx="71">
                  <c:v>127.0999999999996</c:v>
                </c:pt>
                <c:pt idx="72">
                  <c:v>127.19999999999959</c:v>
                </c:pt>
                <c:pt idx="73">
                  <c:v>127.29999999999959</c:v>
                </c:pt>
                <c:pt idx="74">
                  <c:v>127.39999999999958</c:v>
                </c:pt>
                <c:pt idx="75">
                  <c:v>127.49999999999957</c:v>
                </c:pt>
                <c:pt idx="76">
                  <c:v>127.59999999999957</c:v>
                </c:pt>
                <c:pt idx="77">
                  <c:v>127.69999999999956</c:v>
                </c:pt>
                <c:pt idx="78">
                  <c:v>127.79999999999956</c:v>
                </c:pt>
                <c:pt idx="79">
                  <c:v>127.89999999999955</c:v>
                </c:pt>
                <c:pt idx="80">
                  <c:v>127.99999999999955</c:v>
                </c:pt>
                <c:pt idx="81">
                  <c:v>128.09999999999954</c:v>
                </c:pt>
                <c:pt idx="82">
                  <c:v>128.19999999999953</c:v>
                </c:pt>
                <c:pt idx="83">
                  <c:v>128.29999999999953</c:v>
                </c:pt>
                <c:pt idx="84">
                  <c:v>128.39999999999952</c:v>
                </c:pt>
                <c:pt idx="85">
                  <c:v>128.49999999999952</c:v>
                </c:pt>
                <c:pt idx="86">
                  <c:v>128.5999999999995</c:v>
                </c:pt>
                <c:pt idx="87">
                  <c:v>128.6999999999995</c:v>
                </c:pt>
                <c:pt idx="88">
                  <c:v>128.7999999999995</c:v>
                </c:pt>
                <c:pt idx="89">
                  <c:v>128.8999999999995</c:v>
                </c:pt>
                <c:pt idx="90">
                  <c:v>128.9999999999995</c:v>
                </c:pt>
                <c:pt idx="91">
                  <c:v>129.09999999999948</c:v>
                </c:pt>
                <c:pt idx="92">
                  <c:v>129.19999999999948</c:v>
                </c:pt>
                <c:pt idx="93">
                  <c:v>129.29999999999947</c:v>
                </c:pt>
                <c:pt idx="94">
                  <c:v>129.39999999999947</c:v>
                </c:pt>
                <c:pt idx="95">
                  <c:v>129.49999999999946</c:v>
                </c:pt>
                <c:pt idx="96">
                  <c:v>129.59999999999945</c:v>
                </c:pt>
                <c:pt idx="97">
                  <c:v>129.69999999999945</c:v>
                </c:pt>
                <c:pt idx="98">
                  <c:v>129.79999999999944</c:v>
                </c:pt>
                <c:pt idx="99">
                  <c:v>129.89999999999944</c:v>
                </c:pt>
                <c:pt idx="100">
                  <c:v>129.99999999999943</c:v>
                </c:pt>
                <c:pt idx="101">
                  <c:v>130.09999999999943</c:v>
                </c:pt>
                <c:pt idx="102">
                  <c:v>130.19999999999942</c:v>
                </c:pt>
                <c:pt idx="103">
                  <c:v>130.29999999999941</c:v>
                </c:pt>
                <c:pt idx="104">
                  <c:v>130.3999999999994</c:v>
                </c:pt>
                <c:pt idx="105">
                  <c:v>130.4999999999994</c:v>
                </c:pt>
                <c:pt idx="106">
                  <c:v>130.5999999999994</c:v>
                </c:pt>
                <c:pt idx="107">
                  <c:v>130.6999999999994</c:v>
                </c:pt>
                <c:pt idx="108">
                  <c:v>130.7999999999994</c:v>
                </c:pt>
                <c:pt idx="109">
                  <c:v>130.89999999999938</c:v>
                </c:pt>
                <c:pt idx="110">
                  <c:v>130.99999999999937</c:v>
                </c:pt>
                <c:pt idx="111">
                  <c:v>131.09999999999937</c:v>
                </c:pt>
                <c:pt idx="112">
                  <c:v>131.19999999999936</c:v>
                </c:pt>
                <c:pt idx="113">
                  <c:v>131.29999999999936</c:v>
                </c:pt>
                <c:pt idx="114">
                  <c:v>131.39999999999935</c:v>
                </c:pt>
                <c:pt idx="115">
                  <c:v>131.49999999999935</c:v>
                </c:pt>
                <c:pt idx="116">
                  <c:v>131.59999999999934</c:v>
                </c:pt>
                <c:pt idx="117">
                  <c:v>131.69999999999933</c:v>
                </c:pt>
                <c:pt idx="118">
                  <c:v>131.79999999999933</c:v>
                </c:pt>
                <c:pt idx="119">
                  <c:v>131.89999999999932</c:v>
                </c:pt>
                <c:pt idx="120">
                  <c:v>131.99999999999932</c:v>
                </c:pt>
                <c:pt idx="121">
                  <c:v>132.0999999999993</c:v>
                </c:pt>
                <c:pt idx="122">
                  <c:v>132.1999999999993</c:v>
                </c:pt>
                <c:pt idx="123">
                  <c:v>132.2999999999993</c:v>
                </c:pt>
                <c:pt idx="124">
                  <c:v>132.3999999999993</c:v>
                </c:pt>
                <c:pt idx="125">
                  <c:v>132.4999999999993</c:v>
                </c:pt>
                <c:pt idx="126">
                  <c:v>132.59999999999928</c:v>
                </c:pt>
                <c:pt idx="127">
                  <c:v>132.69999999999928</c:v>
                </c:pt>
                <c:pt idx="128">
                  <c:v>132.79999999999927</c:v>
                </c:pt>
                <c:pt idx="129">
                  <c:v>132.89999999999927</c:v>
                </c:pt>
                <c:pt idx="130">
                  <c:v>132.99999999999926</c:v>
                </c:pt>
                <c:pt idx="131">
                  <c:v>133.09999999999926</c:v>
                </c:pt>
                <c:pt idx="132">
                  <c:v>133.19999999999925</c:v>
                </c:pt>
                <c:pt idx="133">
                  <c:v>133.29999999999924</c:v>
                </c:pt>
                <c:pt idx="134">
                  <c:v>133.39999999999924</c:v>
                </c:pt>
                <c:pt idx="135">
                  <c:v>133.49999999999923</c:v>
                </c:pt>
                <c:pt idx="136">
                  <c:v>133.59999999999923</c:v>
                </c:pt>
                <c:pt idx="137">
                  <c:v>133.69999999999922</c:v>
                </c:pt>
                <c:pt idx="138">
                  <c:v>133.79999999999922</c:v>
                </c:pt>
                <c:pt idx="139">
                  <c:v>133.8999999999992</c:v>
                </c:pt>
                <c:pt idx="140">
                  <c:v>133.9999999999992</c:v>
                </c:pt>
                <c:pt idx="141">
                  <c:v>134.0999999999992</c:v>
                </c:pt>
                <c:pt idx="142">
                  <c:v>134.1999999999992</c:v>
                </c:pt>
                <c:pt idx="143">
                  <c:v>134.2999999999992</c:v>
                </c:pt>
                <c:pt idx="144">
                  <c:v>134.39999999999918</c:v>
                </c:pt>
                <c:pt idx="145">
                  <c:v>134.49999999999918</c:v>
                </c:pt>
                <c:pt idx="146">
                  <c:v>134.59999999999917</c:v>
                </c:pt>
                <c:pt idx="147">
                  <c:v>134.69999999999916</c:v>
                </c:pt>
                <c:pt idx="148">
                  <c:v>134.79999999999916</c:v>
                </c:pt>
                <c:pt idx="149">
                  <c:v>134.89999999999915</c:v>
                </c:pt>
                <c:pt idx="150">
                  <c:v>134.99999999999915</c:v>
                </c:pt>
                <c:pt idx="151">
                  <c:v>135.09999999999914</c:v>
                </c:pt>
                <c:pt idx="152">
                  <c:v>135.19999999999914</c:v>
                </c:pt>
                <c:pt idx="153">
                  <c:v>135.29999999999913</c:v>
                </c:pt>
                <c:pt idx="154">
                  <c:v>135.39999999999912</c:v>
                </c:pt>
                <c:pt idx="155">
                  <c:v>135.49999999999912</c:v>
                </c:pt>
                <c:pt idx="156">
                  <c:v>135.5999999999991</c:v>
                </c:pt>
                <c:pt idx="157">
                  <c:v>135.6999999999991</c:v>
                </c:pt>
                <c:pt idx="158">
                  <c:v>135.7999999999991</c:v>
                </c:pt>
                <c:pt idx="159">
                  <c:v>135.8999999999991</c:v>
                </c:pt>
                <c:pt idx="160">
                  <c:v>135.9999999999991</c:v>
                </c:pt>
                <c:pt idx="161">
                  <c:v>136.09999999999908</c:v>
                </c:pt>
                <c:pt idx="162">
                  <c:v>136.19999999999908</c:v>
                </c:pt>
                <c:pt idx="163">
                  <c:v>136.29999999999907</c:v>
                </c:pt>
                <c:pt idx="164">
                  <c:v>136.39999999999907</c:v>
                </c:pt>
                <c:pt idx="165">
                  <c:v>136.49999999999906</c:v>
                </c:pt>
                <c:pt idx="166">
                  <c:v>136.59999999999906</c:v>
                </c:pt>
                <c:pt idx="167">
                  <c:v>136.69999999999905</c:v>
                </c:pt>
                <c:pt idx="168">
                  <c:v>136.79999999999905</c:v>
                </c:pt>
                <c:pt idx="169">
                  <c:v>136.89999999999904</c:v>
                </c:pt>
                <c:pt idx="170">
                  <c:v>136.99999999999903</c:v>
                </c:pt>
                <c:pt idx="171">
                  <c:v>137.09999999999903</c:v>
                </c:pt>
                <c:pt idx="172">
                  <c:v>137.19999999999902</c:v>
                </c:pt>
                <c:pt idx="173">
                  <c:v>137.29999999999902</c:v>
                </c:pt>
                <c:pt idx="174">
                  <c:v>137.399999999999</c:v>
                </c:pt>
                <c:pt idx="175">
                  <c:v>137.499999999999</c:v>
                </c:pt>
                <c:pt idx="176">
                  <c:v>137.599999999999</c:v>
                </c:pt>
                <c:pt idx="177">
                  <c:v>137.699999999999</c:v>
                </c:pt>
                <c:pt idx="178">
                  <c:v>137.799999999999</c:v>
                </c:pt>
                <c:pt idx="179">
                  <c:v>137.89999999999898</c:v>
                </c:pt>
                <c:pt idx="180">
                  <c:v>137.99999999999898</c:v>
                </c:pt>
                <c:pt idx="181">
                  <c:v>138.09999999999897</c:v>
                </c:pt>
                <c:pt idx="182">
                  <c:v>138.19999999999897</c:v>
                </c:pt>
                <c:pt idx="183">
                  <c:v>138.29999999999896</c:v>
                </c:pt>
                <c:pt idx="184">
                  <c:v>138.39999999999895</c:v>
                </c:pt>
                <c:pt idx="185">
                  <c:v>138.49999999999895</c:v>
                </c:pt>
                <c:pt idx="186">
                  <c:v>138.59999999999894</c:v>
                </c:pt>
                <c:pt idx="187">
                  <c:v>138.69999999999894</c:v>
                </c:pt>
                <c:pt idx="188">
                  <c:v>138.79999999999893</c:v>
                </c:pt>
                <c:pt idx="189">
                  <c:v>138.89999999999893</c:v>
                </c:pt>
                <c:pt idx="190">
                  <c:v>138.99999999999892</c:v>
                </c:pt>
                <c:pt idx="191">
                  <c:v>139.09999999999891</c:v>
                </c:pt>
                <c:pt idx="192">
                  <c:v>139.1999999999989</c:v>
                </c:pt>
                <c:pt idx="193">
                  <c:v>139.2999999999989</c:v>
                </c:pt>
                <c:pt idx="194">
                  <c:v>139.3999999999989</c:v>
                </c:pt>
                <c:pt idx="195">
                  <c:v>139.4999999999989</c:v>
                </c:pt>
                <c:pt idx="196">
                  <c:v>139.5999999999989</c:v>
                </c:pt>
                <c:pt idx="197">
                  <c:v>139.69999999999888</c:v>
                </c:pt>
                <c:pt idx="198">
                  <c:v>139.79999999999887</c:v>
                </c:pt>
                <c:pt idx="199">
                  <c:v>139.89999999999887</c:v>
                </c:pt>
                <c:pt idx="200">
                  <c:v>139.99999999999886</c:v>
                </c:pt>
              </c:numCache>
            </c:numRef>
          </c:cat>
          <c:val>
            <c:numRef>
              <c:f>'DATOS (2)'!$B$2:$B$202</c:f>
              <c:numCache>
                <c:ptCount val="201"/>
                <c:pt idx="0">
                  <c:v>9.201326027281906E-25</c:v>
                </c:pt>
                <c:pt idx="1">
                  <c:v>2.4729818409634156E-24</c:v>
                </c:pt>
                <c:pt idx="2">
                  <c:v>6.5864630013692566E-24</c:v>
                </c:pt>
                <c:pt idx="3">
                  <c:v>1.7383787591846817E-23</c:v>
                </c:pt>
                <c:pt idx="4">
                  <c:v>4.5467112910690197E-23</c:v>
                </c:pt>
                <c:pt idx="5">
                  <c:v>1.1784500261107832E-22</c:v>
                </c:pt>
                <c:pt idx="6">
                  <c:v>3.02681434584084E-22</c:v>
                </c:pt>
                <c:pt idx="7">
                  <c:v>7.704087700904388E-22</c:v>
                </c:pt>
                <c:pt idx="8">
                  <c:v>1.94319987286129E-21</c:v>
                </c:pt>
                <c:pt idx="9">
                  <c:v>4.857072093750046E-21</c:v>
                </c:pt>
                <c:pt idx="10">
                  <c:v>1.2030742935497344E-20</c:v>
                </c:pt>
                <c:pt idx="11">
                  <c:v>2.953052483829747E-20</c:v>
                </c:pt>
                <c:pt idx="12">
                  <c:v>7.18308002951321E-20</c:v>
                </c:pt>
                <c:pt idx="13">
                  <c:v>1.731454428899701E-19</c:v>
                </c:pt>
                <c:pt idx="14">
                  <c:v>4.1359211180126515E-19</c:v>
                </c:pt>
                <c:pt idx="15">
                  <c:v>9.790260544440464E-19</c:v>
                </c:pt>
                <c:pt idx="16">
                  <c:v>2.2965561764871585E-18</c:v>
                </c:pt>
                <c:pt idx="17">
                  <c:v>5.338518079385843E-18</c:v>
                </c:pt>
                <c:pt idx="18">
                  <c:v>1.2297736504456228E-17</c:v>
                </c:pt>
                <c:pt idx="19">
                  <c:v>2.807310629810325E-17</c:v>
                </c:pt>
                <c:pt idx="20">
                  <c:v>6.35062659510483E-17</c:v>
                </c:pt>
                <c:pt idx="21">
                  <c:v>1.4236508983262477E-16</c:v>
                </c:pt>
                <c:pt idx="22">
                  <c:v>3.162650899927877E-16</c:v>
                </c:pt>
                <c:pt idx="23">
                  <c:v>6.962413730373262E-16</c:v>
                </c:pt>
                <c:pt idx="24">
                  <c:v>1.5189001281708346E-15</c:v>
                </c:pt>
                <c:pt idx="25">
                  <c:v>3.283669443105514E-15</c:v>
                </c:pt>
                <c:pt idx="26">
                  <c:v>7.03477911201995E-15</c:v>
                </c:pt>
                <c:pt idx="27">
                  <c:v>1.4934900041752635E-14</c:v>
                </c:pt>
                <c:pt idx="28">
                  <c:v>3.142063777805685E-14</c:v>
                </c:pt>
                <c:pt idx="29">
                  <c:v>6.550711801008733E-14</c:v>
                </c:pt>
                <c:pt idx="30">
                  <c:v>1.3533895255486219E-13</c:v>
                </c:pt>
                <c:pt idx="31">
                  <c:v>2.77088148000895E-13</c:v>
                </c:pt>
                <c:pt idx="32">
                  <c:v>5.621780825653008E-13</c:v>
                </c:pt>
                <c:pt idx="33">
                  <c:v>1.13029209675308E-12</c:v>
                </c:pt>
                <c:pt idx="34">
                  <c:v>2.251999516660641E-12</c:v>
                </c:pt>
                <c:pt idx="35">
                  <c:v>4.446381434042735E-12</c:v>
                </c:pt>
                <c:pt idx="36">
                  <c:v>8.699733722240805E-12</c:v>
                </c:pt>
                <c:pt idx="37">
                  <c:v>1.6868094493842536E-11</c:v>
                </c:pt>
                <c:pt idx="38">
                  <c:v>3.241058809009546E-11</c:v>
                </c:pt>
                <c:pt idx="39">
                  <c:v>6.17118574797944E-11</c:v>
                </c:pt>
                <c:pt idx="40">
                  <c:v>1.164423996278939E-10</c:v>
                </c:pt>
                <c:pt idx="41">
                  <c:v>2.177281066314012E-10</c:v>
                </c:pt>
                <c:pt idx="42">
                  <c:v>4.034397315761819E-10</c:v>
                </c:pt>
                <c:pt idx="43">
                  <c:v>7.408045779103573E-10</c:v>
                </c:pt>
                <c:pt idx="44">
                  <c:v>1.3479986888111858E-09</c:v>
                </c:pt>
                <c:pt idx="45">
                  <c:v>2.4307265411582247E-09</c:v>
                </c:pt>
                <c:pt idx="46">
                  <c:v>4.3435373207748715E-09</c:v>
                </c:pt>
                <c:pt idx="47">
                  <c:v>7.69151396334176E-09</c:v>
                </c:pt>
                <c:pt idx="48">
                  <c:v>1.3497114408532945E-08</c:v>
                </c:pt>
                <c:pt idx="49">
                  <c:v>2.3470959639327835E-08</c:v>
                </c:pt>
                <c:pt idx="50">
                  <c:v>4.0446559489987047E-08</c:v>
                </c:pt>
                <c:pt idx="51">
                  <c:v>6.907058662813567E-08</c:v>
                </c:pt>
                <c:pt idx="52">
                  <c:v>1.1688681504705742E-07</c:v>
                </c:pt>
                <c:pt idx="53">
                  <c:v>1.9601925153654597E-07</c:v>
                </c:pt>
                <c:pt idx="54">
                  <c:v>3.257562441869363E-07</c:v>
                </c:pt>
                <c:pt idx="55">
                  <c:v>5.364726582692821E-07</c:v>
                </c:pt>
                <c:pt idx="56">
                  <c:v>8.755143270287339E-07</c:v>
                </c:pt>
                <c:pt idx="57">
                  <c:v>1.4159233473638902E-06</c:v>
                </c:pt>
                <c:pt idx="58">
                  <c:v>2.269222335656256E-06</c:v>
                </c:pt>
                <c:pt idx="59">
                  <c:v>3.6039202935718266E-06</c:v>
                </c:pt>
                <c:pt idx="60">
                  <c:v>5.671972623589054E-06</c:v>
                </c:pt>
                <c:pt idx="61">
                  <c:v>8.846141781531902E-06</c:v>
                </c:pt>
                <c:pt idx="62">
                  <c:v>1.3672076712720766E-05</c:v>
                </c:pt>
                <c:pt idx="63">
                  <c:v>2.093996243716495E-05</c:v>
                </c:pt>
                <c:pt idx="64">
                  <c:v>3.1781773710085596E-05</c:v>
                </c:pt>
                <c:pt idx="65">
                  <c:v>4.780146258328417E-05</c:v>
                </c:pt>
                <c:pt idx="66">
                  <c:v>7.124675024609993E-05</c:v>
                </c:pt>
                <c:pt idx="67">
                  <c:v>0.00010523246793675224</c:v>
                </c:pt>
                <c:pt idx="68">
                  <c:v>0.00015402643818684844</c:v>
                </c:pt>
                <c:pt idx="69">
                  <c:v>0.0002234094866030753</c:v>
                </c:pt>
                <c:pt idx="70">
                  <c:v>0.00032112104579959546</c:v>
                </c:pt>
                <c:pt idx="71">
                  <c:v>0.00045740062059063135</c:v>
                </c:pt>
                <c:pt idx="72">
                  <c:v>0.0006456327477445326</c:v>
                </c:pt>
                <c:pt idx="73">
                  <c:v>0.0009030986073787851</c:v>
                </c:pt>
                <c:pt idx="74">
                  <c:v>0.0012518307508002113</c:v>
                </c:pt>
                <c:pt idx="75">
                  <c:v>0.001719558200975537</c:v>
                </c:pt>
                <c:pt idx="76">
                  <c:v>0.0023407172994176044</c:v>
                </c:pt>
                <c:pt idx="77">
                  <c:v>0.003157489180079697</c:v>
                </c:pt>
                <c:pt idx="78">
                  <c:v>0.004220808011364324</c:v>
                </c:pt>
                <c:pt idx="79">
                  <c:v>0.005591265902454</c:v>
                </c:pt>
                <c:pt idx="80">
                  <c:v>0.007339821793127739</c:v>
                </c:pt>
                <c:pt idx="81">
                  <c:v>0.00954820436512078</c:v>
                </c:pt>
                <c:pt idx="82">
                  <c:v>0.012308885084441588</c:v>
                </c:pt>
                <c:pt idx="83">
                  <c:v>0.015724489304080786</c:v>
                </c:pt>
                <c:pt idx="84">
                  <c:v>0.019906513500731093</c:v>
                </c:pt>
                <c:pt idx="85">
                  <c:v>0.024973227708268583</c:v>
                </c:pt>
                <c:pt idx="86">
                  <c:v>0.03104666621116869</c:v>
                </c:pt>
                <c:pt idx="87">
                  <c:v>0.03824864803891764</c:v>
                </c:pt>
                <c:pt idx="88">
                  <c:v>0.04669582216419911</c:v>
                </c:pt>
                <c:pt idx="89">
                  <c:v>0.05649379956947696</c:v>
                </c:pt>
                <c:pt idx="90">
                  <c:v>0.06773051288479098</c:v>
                </c:pt>
                <c:pt idx="91">
                  <c:v>0.08046902973381964</c:v>
                </c:pt>
                <c:pt idx="92">
                  <c:v>0.09474013218349325</c:v>
                </c:pt>
                <c:pt idx="93">
                  <c:v>0.11053505429139704</c:v>
                </c:pt>
                <c:pt idx="94">
                  <c:v>0.12779883429884786</c:v>
                </c:pt>
                <c:pt idx="95">
                  <c:v>0.14642477895734798</c:v>
                </c:pt>
                <c:pt idx="96">
                  <c:v>0.16625054693455804</c:v>
                </c:pt>
                <c:pt idx="97">
                  <c:v>0.18705633002274405</c:v>
                </c:pt>
                <c:pt idx="98">
                  <c:v>0.20856554137763303</c:v>
                </c:pt>
                <c:pt idx="99">
                  <c:v>0.2304483090657298</c:v>
                </c:pt>
                <c:pt idx="100">
                  <c:v>0.2523279245465703</c:v>
                </c:pt>
                <c:pt idx="101">
                  <c:v>0.2737902172077568</c:v>
                </c:pt>
                <c:pt idx="102">
                  <c:v>0.294395629351378</c:v>
                </c:pt>
                <c:pt idx="103">
                  <c:v>0.3136935657925146</c:v>
                </c:pt>
                <c:pt idx="104">
                  <c:v>0.3312384050254267</c:v>
                </c:pt>
                <c:pt idx="105">
                  <c:v>0.34660640163371104</c:v>
                </c:pt>
                <c:pt idx="106">
                  <c:v>0.3594125978027832</c:v>
                </c:pt>
                <c:pt idx="107">
                  <c:v>0.36932680792357825</c:v>
                </c:pt>
                <c:pt idx="108">
                  <c:v>0.3760877523145035</c:v>
                </c:pt>
                <c:pt idx="109">
                  <c:v>0.37951449638911616</c:v>
                </c:pt>
                <c:pt idx="110">
                  <c:v>0.37951449638913726</c:v>
                </c:pt>
                <c:pt idx="111">
                  <c:v>0.376087752314566</c:v>
                </c:pt>
                <c:pt idx="112">
                  <c:v>0.3693268079236806</c:v>
                </c:pt>
                <c:pt idx="113">
                  <c:v>0.3594125978029227</c:v>
                </c:pt>
                <c:pt idx="114">
                  <c:v>0.34660640163388395</c:v>
                </c:pt>
                <c:pt idx="115">
                  <c:v>0.33123840502562857</c:v>
                </c:pt>
                <c:pt idx="116">
                  <c:v>0.3136935657927406</c:v>
                </c:pt>
                <c:pt idx="117">
                  <c:v>0.2943956293516227</c:v>
                </c:pt>
                <c:pt idx="118">
                  <c:v>0.27379021720801483</c:v>
                </c:pt>
                <c:pt idx="119">
                  <c:v>0.25232792454683606</c:v>
                </c:pt>
                <c:pt idx="120">
                  <c:v>0.23044830906599803</c:v>
                </c:pt>
                <c:pt idx="121">
                  <c:v>0.2085655413778989</c:v>
                </c:pt>
                <c:pt idx="122">
                  <c:v>0.18705633002300323</c:v>
                </c:pt>
                <c:pt idx="123">
                  <c:v>0.16625054693480687</c:v>
                </c:pt>
                <c:pt idx="124">
                  <c:v>0.14642477895758332</c:v>
                </c:pt>
                <c:pt idx="125">
                  <c:v>0.12779883429906744</c:v>
                </c:pt>
                <c:pt idx="126">
                  <c:v>0.11053505429159921</c:v>
                </c:pt>
                <c:pt idx="127">
                  <c:v>0.09474013218367702</c:v>
                </c:pt>
                <c:pt idx="128">
                  <c:v>0.08046902973398466</c:v>
                </c:pt>
                <c:pt idx="129">
                  <c:v>0.0677305128849374</c:v>
                </c:pt>
                <c:pt idx="130">
                  <c:v>0.056493799569605346</c:v>
                </c:pt>
                <c:pt idx="131">
                  <c:v>0.04669582216431041</c:v>
                </c:pt>
                <c:pt idx="132">
                  <c:v>0.03824864803901303</c:v>
                </c:pt>
                <c:pt idx="133">
                  <c:v>0.031046666211249574</c:v>
                </c:pt>
                <c:pt idx="134">
                  <c:v>0.024973227708336408</c:v>
                </c:pt>
                <c:pt idx="135">
                  <c:v>0.01990651350078736</c:v>
                </c:pt>
                <c:pt idx="136">
                  <c:v>0.01572448930412698</c:v>
                </c:pt>
                <c:pt idx="137">
                  <c:v>0.012308885084479112</c:v>
                </c:pt>
                <c:pt idx="138">
                  <c:v>0.009548204365150944</c:v>
                </c:pt>
                <c:pt idx="139">
                  <c:v>0.00733982179315174</c:v>
                </c:pt>
                <c:pt idx="140">
                  <c:v>0.005591265902472901</c:v>
                </c:pt>
                <c:pt idx="141">
                  <c:v>0.00422080801137906</c:v>
                </c:pt>
                <c:pt idx="142">
                  <c:v>0.0031574891800910717</c:v>
                </c:pt>
                <c:pt idx="143">
                  <c:v>0.0023407172994262962</c:v>
                </c:pt>
                <c:pt idx="144">
                  <c:v>0.001719558200982113</c:v>
                </c:pt>
                <c:pt idx="145">
                  <c:v>0.0012518307508051377</c:v>
                </c:pt>
                <c:pt idx="146">
                  <c:v>0.0009030986073824396</c:v>
                </c:pt>
                <c:pt idx="147">
                  <c:v>0.0006456327477472168</c:v>
                </c:pt>
                <c:pt idx="148">
                  <c:v>0.0004574006205925834</c:v>
                </c:pt>
                <c:pt idx="149">
                  <c:v>0.00032112104580100156</c:v>
                </c:pt>
                <c:pt idx="150">
                  <c:v>0.00022340948660407815</c:v>
                </c:pt>
                <c:pt idx="151">
                  <c:v>0.00015402643818755694</c:v>
                </c:pt>
                <c:pt idx="152">
                  <c:v>0.00010523246793724796</c:v>
                </c:pt>
                <c:pt idx="153">
                  <c:v>7.124675024644329E-05</c:v>
                </c:pt>
                <c:pt idx="154">
                  <c:v>4.780146258352005E-05</c:v>
                </c:pt>
                <c:pt idx="155">
                  <c:v>3.1781773710245814E-05</c:v>
                </c:pt>
                <c:pt idx="156">
                  <c:v>2.0939962437272823E-05</c:v>
                </c:pt>
                <c:pt idx="157">
                  <c:v>1.3672076712792777E-05</c:v>
                </c:pt>
                <c:pt idx="158">
                  <c:v>8.846141781579483E-06</c:v>
                </c:pt>
                <c:pt idx="159">
                  <c:v>5.6719726236201674E-06</c:v>
                </c:pt>
                <c:pt idx="160">
                  <c:v>3.6039202935919928E-06</c:v>
                </c:pt>
                <c:pt idx="161">
                  <c:v>2.2692223356692158E-06</c:v>
                </c:pt>
                <c:pt idx="162">
                  <c:v>1.41592334737213E-06</c:v>
                </c:pt>
                <c:pt idx="163">
                  <c:v>8.755143270339254E-07</c:v>
                </c:pt>
                <c:pt idx="164">
                  <c:v>5.364726582725242E-07</c:v>
                </c:pt>
                <c:pt idx="165">
                  <c:v>3.2575624418894087E-07</c:v>
                </c:pt>
                <c:pt idx="166">
                  <c:v>1.9601925153777303E-07</c:v>
                </c:pt>
                <c:pt idx="167">
                  <c:v>1.168868150478022E-07</c:v>
                </c:pt>
                <c:pt idx="168">
                  <c:v>6.907058662858374E-08</c:v>
                </c:pt>
                <c:pt idx="169">
                  <c:v>4.0446559490254034E-08</c:v>
                </c:pt>
                <c:pt idx="170">
                  <c:v>2.3470959639485185E-08</c:v>
                </c:pt>
                <c:pt idx="171">
                  <c:v>1.3497114408625014E-08</c:v>
                </c:pt>
                <c:pt idx="172">
                  <c:v>7.691513963395072E-09</c:v>
                </c:pt>
                <c:pt idx="173">
                  <c:v>4.343537320805425E-09</c:v>
                </c:pt>
                <c:pt idx="174">
                  <c:v>2.4307265411756E-09</c:v>
                </c:pt>
                <c:pt idx="175">
                  <c:v>1.3479986888209794E-09</c:v>
                </c:pt>
                <c:pt idx="176">
                  <c:v>7.408045779158209E-10</c:v>
                </c:pt>
                <c:pt idx="177">
                  <c:v>4.0343973157919904E-10</c:v>
                </c:pt>
                <c:pt idx="178">
                  <c:v>2.1772810663305346E-10</c:v>
                </c:pt>
                <c:pt idx="179">
                  <c:v>1.1644239962879117E-10</c:v>
                </c:pt>
                <c:pt idx="180">
                  <c:v>6.171185748027651E-11</c:v>
                </c:pt>
                <c:pt idx="181">
                  <c:v>3.241058809035223E-11</c:v>
                </c:pt>
                <c:pt idx="182">
                  <c:v>1.6868094493978152E-11</c:v>
                </c:pt>
                <c:pt idx="183">
                  <c:v>8.699733722311709E-12</c:v>
                </c:pt>
                <c:pt idx="184">
                  <c:v>4.446381434079447E-12</c:v>
                </c:pt>
                <c:pt idx="185">
                  <c:v>2.251999516679483E-12</c:v>
                </c:pt>
                <c:pt idx="186">
                  <c:v>1.1302920967626694E-12</c:v>
                </c:pt>
                <c:pt idx="187">
                  <c:v>5.621780825701283E-13</c:v>
                </c:pt>
                <c:pt idx="188">
                  <c:v>2.7708814800330583E-13</c:v>
                </c:pt>
                <c:pt idx="189">
                  <c:v>1.3533895255605558E-13</c:v>
                </c:pt>
                <c:pt idx="190">
                  <c:v>6.550711801067217E-14</c:v>
                </c:pt>
                <c:pt idx="191">
                  <c:v>3.1420637778340605E-14</c:v>
                </c:pt>
                <c:pt idx="192">
                  <c:v>1.4934900041889158E-14</c:v>
                </c:pt>
                <c:pt idx="193">
                  <c:v>7.0347791120850805E-15</c:v>
                </c:pt>
                <c:pt idx="194">
                  <c:v>3.283669443136265E-15</c:v>
                </c:pt>
                <c:pt idx="195">
                  <c:v>1.5189001281852319E-15</c:v>
                </c:pt>
                <c:pt idx="196">
                  <c:v>6.962413730439999E-16</c:v>
                </c:pt>
                <c:pt idx="197">
                  <c:v>3.162650899958551E-16</c:v>
                </c:pt>
                <c:pt idx="198">
                  <c:v>1.4236508983402278E-16</c:v>
                </c:pt>
                <c:pt idx="199">
                  <c:v>6.350626595167911E-17</c:v>
                </c:pt>
                <c:pt idx="200">
                  <c:v>2.80731062983847E-17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'DATOS (2)'!$C$1</c:f>
              <c:strCache>
                <c:ptCount val="1"/>
                <c:pt idx="0">
                  <c:v>NOK 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'DATOS (2)'!$C$2:$C$202</c:f>
                <c:numCache>
                  <c:ptCount val="201"/>
                  <c:pt idx="0">
                    <c:v>9.201326027281906E-25</c:v>
                  </c:pt>
                  <c:pt idx="1">
                    <c:v>2.4729818409634156E-24</c:v>
                  </c:pt>
                  <c:pt idx="2">
                    <c:v>6.5864630013692566E-24</c:v>
                  </c:pt>
                  <c:pt idx="3">
                    <c:v>1.7383787591846817E-23</c:v>
                  </c:pt>
                  <c:pt idx="4">
                    <c:v>4.5467112910690197E-23</c:v>
                  </c:pt>
                  <c:pt idx="5">
                    <c:v>1.1784500261107832E-22</c:v>
                  </c:pt>
                  <c:pt idx="6">
                    <c:v>3.02681434584084E-22</c:v>
                  </c:pt>
                  <c:pt idx="7">
                    <c:v>7.704087700904388E-22</c:v>
                  </c:pt>
                  <c:pt idx="8">
                    <c:v>1.94319987286129E-21</c:v>
                  </c:pt>
                  <c:pt idx="9">
                    <c:v>4.857072093750046E-21</c:v>
                  </c:pt>
                  <c:pt idx="10">
                    <c:v>1.2030742935497344E-20</c:v>
                  </c:pt>
                  <c:pt idx="11">
                    <c:v>2.953052483829747E-20</c:v>
                  </c:pt>
                  <c:pt idx="12">
                    <c:v>7.18308002951321E-20</c:v>
                  </c:pt>
                  <c:pt idx="13">
                    <c:v>1.731454428899701E-19</c:v>
                  </c:pt>
                  <c:pt idx="14">
                    <c:v>4.1359211180126515E-19</c:v>
                  </c:pt>
                  <c:pt idx="15">
                    <c:v>9.790260544440464E-19</c:v>
                  </c:pt>
                  <c:pt idx="16">
                    <c:v>2.2965561764871585E-18</c:v>
                  </c:pt>
                  <c:pt idx="17">
                    <c:v>5.338518079385843E-18</c:v>
                  </c:pt>
                  <c:pt idx="18">
                    <c:v>1.2297736504456228E-17</c:v>
                  </c:pt>
                  <c:pt idx="19">
                    <c:v>2.807310629810325E-17</c:v>
                  </c:pt>
                  <c:pt idx="20">
                    <c:v>6.35062659510483E-17</c:v>
                  </c:pt>
                  <c:pt idx="21">
                    <c:v>1.4236508983262477E-16</c:v>
                  </c:pt>
                  <c:pt idx="22">
                    <c:v>3.162650899927877E-16</c:v>
                  </c:pt>
                  <c:pt idx="23">
                    <c:v>6.962413730373262E-16</c:v>
                  </c:pt>
                  <c:pt idx="24">
                    <c:v>1.5189001281708346E-15</c:v>
                  </c:pt>
                  <c:pt idx="25">
                    <c:v>3.283669443105514E-15</c:v>
                  </c:pt>
                  <c:pt idx="26">
                    <c:v>7.03477911201995E-15</c:v>
                  </c:pt>
                  <c:pt idx="27">
                    <c:v>1.4934900041752635E-14</c:v>
                  </c:pt>
                  <c:pt idx="28">
                    <c:v>3.142063777805685E-14</c:v>
                  </c:pt>
                  <c:pt idx="29">
                    <c:v>6.550711801008733E-14</c:v>
                  </c:pt>
                  <c:pt idx="30">
                    <c:v>1.3533895255486219E-13</c:v>
                  </c:pt>
                  <c:pt idx="31">
                    <c:v>2.77088148000895E-13</c:v>
                  </c:pt>
                  <c:pt idx="32">
                    <c:v>5.621780825653008E-13</c:v>
                  </c:pt>
                  <c:pt idx="33">
                    <c:v>1.13029209675308E-12</c:v>
                  </c:pt>
                  <c:pt idx="34">
                    <c:v>2.251999516660641E-12</c:v>
                  </c:pt>
                  <c:pt idx="35">
                    <c:v>4.446381434042735E-12</c:v>
                  </c:pt>
                  <c:pt idx="36">
                    <c:v>8.699733722240805E-12</c:v>
                  </c:pt>
                  <c:pt idx="37">
                    <c:v>1.6868094493842536E-11</c:v>
                  </c:pt>
                  <c:pt idx="38">
                    <c:v>3.241058809009546E-11</c:v>
                  </c:pt>
                  <c:pt idx="39">
                    <c:v>6.17118574797944E-11</c:v>
                  </c:pt>
                  <c:pt idx="40">
                    <c:v>1.164423996278939E-10</c:v>
                  </c:pt>
                  <c:pt idx="41">
                    <c:v>2.177281066314012E-10</c:v>
                  </c:pt>
                  <c:pt idx="42">
                    <c:v>4.034397315761819E-10</c:v>
                  </c:pt>
                  <c:pt idx="43">
                    <c:v>7.408045779103573E-10</c:v>
                  </c:pt>
                  <c:pt idx="44">
                    <c:v>1.3479986888111858E-09</c:v>
                  </c:pt>
                  <c:pt idx="45">
                    <c:v>2.4307265411582247E-09</c:v>
                  </c:pt>
                  <c:pt idx="46">
                    <c:v>4.3435373207748715E-09</c:v>
                  </c:pt>
                  <c:pt idx="47">
                    <c:v>7.69151396334176E-09</c:v>
                  </c:pt>
                  <c:pt idx="48">
                    <c:v>1.3497114408532945E-08</c:v>
                  </c:pt>
                  <c:pt idx="49">
                    <c:v>2.3470959639327835E-08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val>
            <c:numRef>
              <c:f>'DATOS (2)'!$C$2:$C$202</c:f>
              <c:numCache>
                <c:ptCount val="201"/>
                <c:pt idx="0">
                  <c:v>9.201326027281906E-25</c:v>
                </c:pt>
                <c:pt idx="1">
                  <c:v>2.4729818409634156E-24</c:v>
                </c:pt>
                <c:pt idx="2">
                  <c:v>6.5864630013692566E-24</c:v>
                </c:pt>
                <c:pt idx="3">
                  <c:v>1.7383787591846817E-23</c:v>
                </c:pt>
                <c:pt idx="4">
                  <c:v>4.5467112910690197E-23</c:v>
                </c:pt>
                <c:pt idx="5">
                  <c:v>1.1784500261107832E-22</c:v>
                </c:pt>
                <c:pt idx="6">
                  <c:v>3.02681434584084E-22</c:v>
                </c:pt>
                <c:pt idx="7">
                  <c:v>7.704087700904388E-22</c:v>
                </c:pt>
                <c:pt idx="8">
                  <c:v>1.94319987286129E-21</c:v>
                </c:pt>
                <c:pt idx="9">
                  <c:v>4.857072093750046E-21</c:v>
                </c:pt>
                <c:pt idx="10">
                  <c:v>1.2030742935497344E-20</c:v>
                </c:pt>
                <c:pt idx="11">
                  <c:v>2.953052483829747E-20</c:v>
                </c:pt>
                <c:pt idx="12">
                  <c:v>7.18308002951321E-20</c:v>
                </c:pt>
                <c:pt idx="13">
                  <c:v>1.731454428899701E-19</c:v>
                </c:pt>
                <c:pt idx="14">
                  <c:v>4.1359211180126515E-19</c:v>
                </c:pt>
                <c:pt idx="15">
                  <c:v>9.790260544440464E-19</c:v>
                </c:pt>
                <c:pt idx="16">
                  <c:v>2.2965561764871585E-18</c:v>
                </c:pt>
                <c:pt idx="17">
                  <c:v>5.338518079385843E-18</c:v>
                </c:pt>
                <c:pt idx="18">
                  <c:v>1.2297736504456228E-17</c:v>
                </c:pt>
                <c:pt idx="19">
                  <c:v>2.807310629810325E-17</c:v>
                </c:pt>
                <c:pt idx="20">
                  <c:v>6.35062659510483E-17</c:v>
                </c:pt>
                <c:pt idx="21">
                  <c:v>1.4236508983262477E-16</c:v>
                </c:pt>
                <c:pt idx="22">
                  <c:v>3.162650899927877E-16</c:v>
                </c:pt>
                <c:pt idx="23">
                  <c:v>6.962413730373262E-16</c:v>
                </c:pt>
                <c:pt idx="24">
                  <c:v>1.5189001281708346E-15</c:v>
                </c:pt>
                <c:pt idx="25">
                  <c:v>3.283669443105514E-15</c:v>
                </c:pt>
                <c:pt idx="26">
                  <c:v>7.03477911201995E-15</c:v>
                </c:pt>
                <c:pt idx="27">
                  <c:v>1.4934900041752635E-14</c:v>
                </c:pt>
                <c:pt idx="28">
                  <c:v>3.142063777805685E-14</c:v>
                </c:pt>
                <c:pt idx="29">
                  <c:v>6.550711801008733E-14</c:v>
                </c:pt>
                <c:pt idx="30">
                  <c:v>1.3533895255486219E-13</c:v>
                </c:pt>
                <c:pt idx="31">
                  <c:v>2.77088148000895E-13</c:v>
                </c:pt>
                <c:pt idx="32">
                  <c:v>5.621780825653008E-13</c:v>
                </c:pt>
                <c:pt idx="33">
                  <c:v>1.13029209675308E-12</c:v>
                </c:pt>
                <c:pt idx="34">
                  <c:v>2.251999516660641E-12</c:v>
                </c:pt>
                <c:pt idx="35">
                  <c:v>4.446381434042735E-12</c:v>
                </c:pt>
                <c:pt idx="36">
                  <c:v>8.699733722240805E-12</c:v>
                </c:pt>
                <c:pt idx="37">
                  <c:v>1.6868094493842536E-11</c:v>
                </c:pt>
                <c:pt idx="38">
                  <c:v>3.241058809009546E-11</c:v>
                </c:pt>
                <c:pt idx="39">
                  <c:v>6.17118574797944E-11</c:v>
                </c:pt>
                <c:pt idx="40">
                  <c:v>1.164423996278939E-10</c:v>
                </c:pt>
                <c:pt idx="41">
                  <c:v>2.177281066314012E-10</c:v>
                </c:pt>
                <c:pt idx="42">
                  <c:v>4.034397315761819E-10</c:v>
                </c:pt>
                <c:pt idx="43">
                  <c:v>7.408045779103573E-10</c:v>
                </c:pt>
                <c:pt idx="44">
                  <c:v>1.3479986888111858E-09</c:v>
                </c:pt>
                <c:pt idx="45">
                  <c:v>2.4307265411582247E-09</c:v>
                </c:pt>
                <c:pt idx="46">
                  <c:v>4.3435373207748715E-09</c:v>
                </c:pt>
                <c:pt idx="47">
                  <c:v>7.69151396334176E-09</c:v>
                </c:pt>
                <c:pt idx="48">
                  <c:v>1.3497114408532945E-08</c:v>
                </c:pt>
                <c:pt idx="49">
                  <c:v>2.3470959639327835E-08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'DATOS (2)'!$D$1</c:f>
              <c:strCache>
                <c:ptCount val="1"/>
                <c:pt idx="0">
                  <c:v>NOK 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'DATOS (2)'!$D$2:$D$202</c:f>
                <c:numCache>
                  <c:ptCount val="2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0.00015402643818755694</c:v>
                  </c:pt>
                  <c:pt idx="152">
                    <c:v>0.00010523246793724796</c:v>
                  </c:pt>
                  <c:pt idx="153">
                    <c:v>7.124675024644329E-05</c:v>
                  </c:pt>
                  <c:pt idx="154">
                    <c:v>4.780146258352005E-05</c:v>
                  </c:pt>
                  <c:pt idx="155">
                    <c:v>3.1781773710245814E-05</c:v>
                  </c:pt>
                  <c:pt idx="156">
                    <c:v>2.0939962437272823E-05</c:v>
                  </c:pt>
                  <c:pt idx="157">
                    <c:v>1.3672076712792777E-05</c:v>
                  </c:pt>
                  <c:pt idx="158">
                    <c:v>8.846141781579483E-06</c:v>
                  </c:pt>
                  <c:pt idx="159">
                    <c:v>5.6719726236201674E-06</c:v>
                  </c:pt>
                  <c:pt idx="160">
                    <c:v>3.6039202935919928E-06</c:v>
                  </c:pt>
                  <c:pt idx="161">
                    <c:v>2.2692223356692158E-06</c:v>
                  </c:pt>
                  <c:pt idx="162">
                    <c:v>1.41592334737213E-06</c:v>
                  </c:pt>
                  <c:pt idx="163">
                    <c:v>8.755143270339254E-07</c:v>
                  </c:pt>
                  <c:pt idx="164">
                    <c:v>5.364726582725242E-07</c:v>
                  </c:pt>
                  <c:pt idx="165">
                    <c:v>3.2575624418894087E-07</c:v>
                  </c:pt>
                  <c:pt idx="166">
                    <c:v>1.9601925153777303E-07</c:v>
                  </c:pt>
                  <c:pt idx="167">
                    <c:v>1.168868150478022E-07</c:v>
                  </c:pt>
                  <c:pt idx="168">
                    <c:v>6.907058662858374E-08</c:v>
                  </c:pt>
                  <c:pt idx="169">
                    <c:v>4.0446559490254034E-08</c:v>
                  </c:pt>
                  <c:pt idx="170">
                    <c:v>2.3470959639485185E-08</c:v>
                  </c:pt>
                  <c:pt idx="171">
                    <c:v>1.3497114408625014E-08</c:v>
                  </c:pt>
                  <c:pt idx="172">
                    <c:v>7.691513963395072E-09</c:v>
                  </c:pt>
                  <c:pt idx="173">
                    <c:v>4.343537320805425E-09</c:v>
                  </c:pt>
                  <c:pt idx="174">
                    <c:v>2.4307265411756E-09</c:v>
                  </c:pt>
                  <c:pt idx="175">
                    <c:v>1.3479986888209794E-09</c:v>
                  </c:pt>
                  <c:pt idx="176">
                    <c:v>7.408045779158209E-10</c:v>
                  </c:pt>
                  <c:pt idx="177">
                    <c:v>4.0343973157919904E-10</c:v>
                  </c:pt>
                  <c:pt idx="178">
                    <c:v>2.1772810663305346E-10</c:v>
                  </c:pt>
                  <c:pt idx="179">
                    <c:v>1.1644239962879117E-10</c:v>
                  </c:pt>
                  <c:pt idx="180">
                    <c:v>6.171185748027651E-11</c:v>
                  </c:pt>
                  <c:pt idx="181">
                    <c:v>3.241058809035223E-11</c:v>
                  </c:pt>
                  <c:pt idx="182">
                    <c:v>1.6868094493978152E-11</c:v>
                  </c:pt>
                  <c:pt idx="183">
                    <c:v>8.699733722311709E-12</c:v>
                  </c:pt>
                  <c:pt idx="184">
                    <c:v>4.446381434079447E-12</c:v>
                  </c:pt>
                  <c:pt idx="185">
                    <c:v>2.251999516679483E-12</c:v>
                  </c:pt>
                  <c:pt idx="186">
                    <c:v>1.1302920967626694E-12</c:v>
                  </c:pt>
                  <c:pt idx="187">
                    <c:v>5.621780825701283E-13</c:v>
                  </c:pt>
                  <c:pt idx="188">
                    <c:v>2.7708814800330583E-13</c:v>
                  </c:pt>
                  <c:pt idx="189">
                    <c:v>1.3533895255605558E-13</c:v>
                  </c:pt>
                  <c:pt idx="190">
                    <c:v>6.550711801067217E-14</c:v>
                  </c:pt>
                  <c:pt idx="191">
                    <c:v>3.1420637778340605E-14</c:v>
                  </c:pt>
                  <c:pt idx="192">
                    <c:v>1.4934900041889158E-14</c:v>
                  </c:pt>
                  <c:pt idx="193">
                    <c:v>7.0347791120850805E-15</c:v>
                  </c:pt>
                  <c:pt idx="194">
                    <c:v>3.283669443136265E-15</c:v>
                  </c:pt>
                  <c:pt idx="195">
                    <c:v>1.5189001281852319E-15</c:v>
                  </c:pt>
                  <c:pt idx="196">
                    <c:v>6.962413730439999E-16</c:v>
                  </c:pt>
                  <c:pt idx="197">
                    <c:v>3.162650899958551E-16</c:v>
                  </c:pt>
                  <c:pt idx="198">
                    <c:v>1.4236508983402278E-16</c:v>
                  </c:pt>
                  <c:pt idx="199">
                    <c:v>6.350626595167911E-17</c:v>
                  </c:pt>
                  <c:pt idx="200">
                    <c:v>2.80731062983847E-17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val>
            <c:numRef>
              <c:f>'DATOS (2)'!$D$2:$D$202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0.00015402643818755694</c:v>
                </c:pt>
                <c:pt idx="152">
                  <c:v>0.00010523246793724796</c:v>
                </c:pt>
                <c:pt idx="153">
                  <c:v>7.124675024644329E-05</c:v>
                </c:pt>
                <c:pt idx="154">
                  <c:v>4.780146258352005E-05</c:v>
                </c:pt>
                <c:pt idx="155">
                  <c:v>3.1781773710245814E-05</c:v>
                </c:pt>
                <c:pt idx="156">
                  <c:v>2.0939962437272823E-05</c:v>
                </c:pt>
                <c:pt idx="157">
                  <c:v>1.3672076712792777E-05</c:v>
                </c:pt>
                <c:pt idx="158">
                  <c:v>8.846141781579483E-06</c:v>
                </c:pt>
                <c:pt idx="159">
                  <c:v>5.6719726236201674E-06</c:v>
                </c:pt>
                <c:pt idx="160">
                  <c:v>3.6039202935919928E-06</c:v>
                </c:pt>
                <c:pt idx="161">
                  <c:v>2.2692223356692158E-06</c:v>
                </c:pt>
                <c:pt idx="162">
                  <c:v>1.41592334737213E-06</c:v>
                </c:pt>
                <c:pt idx="163">
                  <c:v>8.755143270339254E-07</c:v>
                </c:pt>
                <c:pt idx="164">
                  <c:v>5.364726582725242E-07</c:v>
                </c:pt>
                <c:pt idx="165">
                  <c:v>3.2575624418894087E-07</c:v>
                </c:pt>
                <c:pt idx="166">
                  <c:v>1.9601925153777303E-07</c:v>
                </c:pt>
                <c:pt idx="167">
                  <c:v>1.168868150478022E-07</c:v>
                </c:pt>
                <c:pt idx="168">
                  <c:v>6.907058662858374E-08</c:v>
                </c:pt>
                <c:pt idx="169">
                  <c:v>4.0446559490254034E-08</c:v>
                </c:pt>
                <c:pt idx="170">
                  <c:v>2.3470959639485185E-08</c:v>
                </c:pt>
                <c:pt idx="171">
                  <c:v>1.3497114408625014E-08</c:v>
                </c:pt>
                <c:pt idx="172">
                  <c:v>7.691513963395072E-09</c:v>
                </c:pt>
                <c:pt idx="173">
                  <c:v>4.343537320805425E-09</c:v>
                </c:pt>
                <c:pt idx="174">
                  <c:v>2.4307265411756E-09</c:v>
                </c:pt>
                <c:pt idx="175">
                  <c:v>1.3479986888209794E-09</c:v>
                </c:pt>
                <c:pt idx="176">
                  <c:v>7.408045779158209E-10</c:v>
                </c:pt>
                <c:pt idx="177">
                  <c:v>4.0343973157919904E-10</c:v>
                </c:pt>
                <c:pt idx="178">
                  <c:v>2.1772810663305346E-10</c:v>
                </c:pt>
                <c:pt idx="179">
                  <c:v>1.1644239962879117E-10</c:v>
                </c:pt>
                <c:pt idx="180">
                  <c:v>6.171185748027651E-11</c:v>
                </c:pt>
                <c:pt idx="181">
                  <c:v>3.241058809035223E-11</c:v>
                </c:pt>
                <c:pt idx="182">
                  <c:v>1.6868094493978152E-11</c:v>
                </c:pt>
                <c:pt idx="183">
                  <c:v>8.699733722311709E-12</c:v>
                </c:pt>
                <c:pt idx="184">
                  <c:v>4.446381434079447E-12</c:v>
                </c:pt>
                <c:pt idx="185">
                  <c:v>2.251999516679483E-12</c:v>
                </c:pt>
                <c:pt idx="186">
                  <c:v>1.1302920967626694E-12</c:v>
                </c:pt>
                <c:pt idx="187">
                  <c:v>5.621780825701283E-13</c:v>
                </c:pt>
                <c:pt idx="188">
                  <c:v>2.7708814800330583E-13</c:v>
                </c:pt>
                <c:pt idx="189">
                  <c:v>1.3533895255605558E-13</c:v>
                </c:pt>
                <c:pt idx="190">
                  <c:v>6.550711801067217E-14</c:v>
                </c:pt>
                <c:pt idx="191">
                  <c:v>3.1420637778340605E-14</c:v>
                </c:pt>
                <c:pt idx="192">
                  <c:v>1.4934900041889158E-14</c:v>
                </c:pt>
                <c:pt idx="193">
                  <c:v>7.0347791120850805E-15</c:v>
                </c:pt>
                <c:pt idx="194">
                  <c:v>3.283669443136265E-15</c:v>
                </c:pt>
                <c:pt idx="195">
                  <c:v>1.5189001281852319E-15</c:v>
                </c:pt>
                <c:pt idx="196">
                  <c:v>6.962413730439999E-16</c:v>
                </c:pt>
                <c:pt idx="197">
                  <c:v>3.162650899958551E-16</c:v>
                </c:pt>
                <c:pt idx="198">
                  <c:v>1.4236508983402278E-16</c:v>
                </c:pt>
                <c:pt idx="199">
                  <c:v>6.350626595167911E-17</c:v>
                </c:pt>
                <c:pt idx="200">
                  <c:v>2.80731062983847E-17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'DATOS (2)'!$E$1</c:f>
              <c:strCache>
                <c:ptCount val="1"/>
                <c:pt idx="0">
                  <c:v>MEDIA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'DATOS (2)'!$E$2:$E$202</c:f>
                <c:numCache>
                  <c:ptCount val="2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0.47951449638913723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</c:numCache>
              </c:numRef>
            </c:minus>
            <c:noEndCap val="0"/>
            <c:spPr>
              <a:ln w="25400">
                <a:solidFill>
                  <a:srgbClr val="0000FF"/>
                </a:solidFill>
                <a:prstDash val="dashDot"/>
              </a:ln>
            </c:spPr>
          </c:errBars>
          <c:val>
            <c:numRef>
              <c:f>'DATOS (2)'!$E$2:$E$202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0.47951449638913723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'DATOS (2)'!$F$1</c:f>
              <c:strCache>
                <c:ptCount val="1"/>
                <c:pt idx="0">
                  <c:v>LIE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'DATOS (2)'!$F$2:$F$202</c:f>
                <c:numCache>
                  <c:ptCount val="2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0.6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  <a:prstDash val="dash"/>
              </a:ln>
            </c:spPr>
          </c:errBars>
          <c:val>
            <c:numRef>
              <c:f>'DATOS (2)'!$F$2:$F$202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'DATOS (2)'!$G$1</c:f>
              <c:strCache>
                <c:ptCount val="1"/>
                <c:pt idx="0">
                  <c:v>LSE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'DATOS (2)'!$G$2:$G$202</c:f>
                <c:numCache>
                  <c:ptCount val="20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0.6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  <a:prstDash val="dash"/>
              </a:ln>
            </c:spPr>
          </c:errBars>
          <c:val>
            <c:numRef>
              <c:f>'DATOS (2)'!$G$2:$G$202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0.6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</c:ser>
        <c:marker val="1"/>
        <c:axId val="26996740"/>
        <c:axId val="41644069"/>
      </c:lineChart>
      <c:catAx>
        <c:axId val="2699674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4069"/>
        <c:crosses val="autoZero"/>
        <c:auto val="1"/>
        <c:lblOffset val="100"/>
        <c:tickLblSkip val="10"/>
        <c:tickMarkSkip val="10"/>
        <c:noMultiLvlLbl val="0"/>
      </c:catAx>
      <c:valAx>
        <c:axId val="41644069"/>
        <c:scaling>
          <c:orientation val="minMax"/>
          <c:max val="0.7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69967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13</xdr:col>
      <xdr:colOff>0</xdr:colOff>
      <xdr:row>18</xdr:row>
      <xdr:rowOff>0</xdr:rowOff>
    </xdr:to>
    <xdr:graphicFrame>
      <xdr:nvGraphicFramePr>
        <xdr:cNvPr id="1" name="Gráfico 3"/>
        <xdr:cNvGraphicFramePr/>
      </xdr:nvGraphicFramePr>
      <xdr:xfrm>
        <a:off x="1571625" y="485775"/>
        <a:ext cx="50673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3</xdr:row>
      <xdr:rowOff>28575</xdr:rowOff>
    </xdr:from>
    <xdr:to>
      <xdr:col>1</xdr:col>
      <xdr:colOff>228600</xdr:colOff>
      <xdr:row>6</xdr:row>
      <xdr:rowOff>19050</xdr:rowOff>
    </xdr:to>
    <xdr:sp>
      <xdr:nvSpPr>
        <xdr:cNvPr id="2" name="Line 11"/>
        <xdr:cNvSpPr>
          <a:spLocks/>
        </xdr:cNvSpPr>
      </xdr:nvSpPr>
      <xdr:spPr>
        <a:xfrm>
          <a:off x="371475" y="7048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19050</xdr:rowOff>
    </xdr:from>
    <xdr:to>
      <xdr:col>3</xdr:col>
      <xdr:colOff>247650</xdr:colOff>
      <xdr:row>5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990600" y="942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1</xdr:row>
      <xdr:rowOff>76200</xdr:rowOff>
    </xdr:to>
    <xdr:pic>
      <xdr:nvPicPr>
        <xdr:cNvPr id="4" name="Picture 14" descr="C:\WINDOWS\Escritorio\Pedro\A S I\Varios\ASI_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13</xdr:col>
      <xdr:colOff>0</xdr:colOff>
      <xdr:row>18</xdr:row>
      <xdr:rowOff>0</xdr:rowOff>
    </xdr:to>
    <xdr:graphicFrame>
      <xdr:nvGraphicFramePr>
        <xdr:cNvPr id="1" name="Gráfico 1"/>
        <xdr:cNvGraphicFramePr/>
      </xdr:nvGraphicFramePr>
      <xdr:xfrm>
        <a:off x="1571625" y="485775"/>
        <a:ext cx="50673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3</xdr:row>
      <xdr:rowOff>28575</xdr:rowOff>
    </xdr:from>
    <xdr:to>
      <xdr:col>1</xdr:col>
      <xdr:colOff>228600</xdr:colOff>
      <xdr:row>6</xdr:row>
      <xdr:rowOff>19050</xdr:rowOff>
    </xdr:to>
    <xdr:sp>
      <xdr:nvSpPr>
        <xdr:cNvPr id="2" name="Line 4"/>
        <xdr:cNvSpPr>
          <a:spLocks/>
        </xdr:cNvSpPr>
      </xdr:nvSpPr>
      <xdr:spPr>
        <a:xfrm>
          <a:off x="371475" y="7048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19050</xdr:rowOff>
    </xdr:from>
    <xdr:to>
      <xdr:col>3</xdr:col>
      <xdr:colOff>247650</xdr:colOff>
      <xdr:row>5</xdr:row>
      <xdr:rowOff>152400</xdr:rowOff>
    </xdr:to>
    <xdr:sp>
      <xdr:nvSpPr>
        <xdr:cNvPr id="3" name="Line 5"/>
        <xdr:cNvSpPr>
          <a:spLocks/>
        </xdr:cNvSpPr>
      </xdr:nvSpPr>
      <xdr:spPr>
        <a:xfrm>
          <a:off x="990600" y="942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1</xdr:row>
      <xdr:rowOff>76200</xdr:rowOff>
    </xdr:to>
    <xdr:pic>
      <xdr:nvPicPr>
        <xdr:cNvPr id="4" name="Picture 6" descr="C:\WINDOWS\Escritorio\Pedro\A S I\Varios\ASI_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26</xdr:row>
      <xdr:rowOff>19050</xdr:rowOff>
    </xdr:from>
    <xdr:to>
      <xdr:col>9</xdr:col>
      <xdr:colOff>628650</xdr:colOff>
      <xdr:row>26</xdr:row>
      <xdr:rowOff>19050</xdr:rowOff>
    </xdr:to>
    <xdr:sp>
      <xdr:nvSpPr>
        <xdr:cNvPr id="5" name="Line 7"/>
        <xdr:cNvSpPr>
          <a:spLocks/>
        </xdr:cNvSpPr>
      </xdr:nvSpPr>
      <xdr:spPr>
        <a:xfrm>
          <a:off x="4057650" y="4000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676275</xdr:colOff>
      <xdr:row>26</xdr:row>
      <xdr:rowOff>0</xdr:rowOff>
    </xdr:from>
    <xdr:to>
      <xdr:col>10</xdr:col>
      <xdr:colOff>0</xdr:colOff>
      <xdr:row>26</xdr:row>
      <xdr:rowOff>38100</xdr:rowOff>
    </xdr:to>
    <xdr:grpSp>
      <xdr:nvGrpSpPr>
        <xdr:cNvPr id="6" name="Group 8"/>
        <xdr:cNvGrpSpPr>
          <a:grpSpLocks/>
        </xdr:cNvGrpSpPr>
      </xdr:nvGrpSpPr>
      <xdr:grpSpPr>
        <a:xfrm>
          <a:off x="4533900" y="3981450"/>
          <a:ext cx="85725" cy="38100"/>
          <a:chOff x="578" y="421"/>
          <a:chExt cx="9" cy="4"/>
        </a:xfrm>
        <a:solidFill>
          <a:srgbClr val="FFFFFF"/>
        </a:solidFill>
      </xdr:grpSpPr>
      <xdr:sp>
        <xdr:nvSpPr>
          <xdr:cNvPr id="7" name="Line 9"/>
          <xdr:cNvSpPr>
            <a:spLocks/>
          </xdr:cNvSpPr>
        </xdr:nvSpPr>
        <xdr:spPr>
          <a:xfrm>
            <a:off x="578" y="4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578" y="4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26</xdr:row>
      <xdr:rowOff>0</xdr:rowOff>
    </xdr:from>
    <xdr:to>
      <xdr:col>9</xdr:col>
      <xdr:colOff>133350</xdr:colOff>
      <xdr:row>26</xdr:row>
      <xdr:rowOff>38100</xdr:rowOff>
    </xdr:to>
    <xdr:grpSp>
      <xdr:nvGrpSpPr>
        <xdr:cNvPr id="9" name="Group 11"/>
        <xdr:cNvGrpSpPr>
          <a:grpSpLocks/>
        </xdr:cNvGrpSpPr>
      </xdr:nvGrpSpPr>
      <xdr:grpSpPr>
        <a:xfrm>
          <a:off x="3905250" y="3981450"/>
          <a:ext cx="85725" cy="38100"/>
          <a:chOff x="578" y="421"/>
          <a:chExt cx="9" cy="4"/>
        </a:xfrm>
        <a:solidFill>
          <a:srgbClr val="FFFFFF"/>
        </a:solidFill>
      </xdr:grpSpPr>
      <xdr:sp>
        <xdr:nvSpPr>
          <xdr:cNvPr id="10" name="Line 12"/>
          <xdr:cNvSpPr>
            <a:spLocks/>
          </xdr:cNvSpPr>
        </xdr:nvSpPr>
        <xdr:spPr>
          <a:xfrm>
            <a:off x="578" y="4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>
            <a:off x="578" y="4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26</xdr:row>
      <xdr:rowOff>19050</xdr:rowOff>
    </xdr:from>
    <xdr:to>
      <xdr:col>9</xdr:col>
      <xdr:colOff>0</xdr:colOff>
      <xdr:row>26</xdr:row>
      <xdr:rowOff>19050</xdr:rowOff>
    </xdr:to>
    <xdr:sp>
      <xdr:nvSpPr>
        <xdr:cNvPr id="12" name="Line 14"/>
        <xdr:cNvSpPr>
          <a:spLocks/>
        </xdr:cNvSpPr>
      </xdr:nvSpPr>
      <xdr:spPr>
        <a:xfrm>
          <a:off x="3171825" y="40005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704850</xdr:colOff>
      <xdr:row>26</xdr:row>
      <xdr:rowOff>0</xdr:rowOff>
    </xdr:from>
    <xdr:to>
      <xdr:col>8</xdr:col>
      <xdr:colOff>28575</xdr:colOff>
      <xdr:row>26</xdr:row>
      <xdr:rowOff>38100</xdr:rowOff>
    </xdr:to>
    <xdr:grpSp>
      <xdr:nvGrpSpPr>
        <xdr:cNvPr id="13" name="Group 15"/>
        <xdr:cNvGrpSpPr>
          <a:grpSpLocks/>
        </xdr:cNvGrpSpPr>
      </xdr:nvGrpSpPr>
      <xdr:grpSpPr>
        <a:xfrm>
          <a:off x="3038475" y="3981450"/>
          <a:ext cx="85725" cy="38100"/>
          <a:chOff x="578" y="421"/>
          <a:chExt cx="9" cy="4"/>
        </a:xfrm>
        <a:solidFill>
          <a:srgbClr val="FFFFFF"/>
        </a:solidFill>
      </xdr:grpSpPr>
      <xdr:sp>
        <xdr:nvSpPr>
          <xdr:cNvPr id="14" name="Line 16"/>
          <xdr:cNvSpPr>
            <a:spLocks/>
          </xdr:cNvSpPr>
        </xdr:nvSpPr>
        <xdr:spPr>
          <a:xfrm>
            <a:off x="578" y="4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>
            <a:off x="578" y="4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26</xdr:row>
      <xdr:rowOff>19050</xdr:rowOff>
    </xdr:from>
    <xdr:to>
      <xdr:col>7</xdr:col>
      <xdr:colOff>600075</xdr:colOff>
      <xdr:row>26</xdr:row>
      <xdr:rowOff>19050</xdr:rowOff>
    </xdr:to>
    <xdr:sp>
      <xdr:nvSpPr>
        <xdr:cNvPr id="16" name="Line 18"/>
        <xdr:cNvSpPr>
          <a:spLocks/>
        </xdr:cNvSpPr>
      </xdr:nvSpPr>
      <xdr:spPr>
        <a:xfrm>
          <a:off x="1743075" y="40005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95250</xdr:colOff>
      <xdr:row>26</xdr:row>
      <xdr:rowOff>38100</xdr:rowOff>
    </xdr:to>
    <xdr:grpSp>
      <xdr:nvGrpSpPr>
        <xdr:cNvPr id="17" name="Group 19"/>
        <xdr:cNvGrpSpPr>
          <a:grpSpLocks/>
        </xdr:cNvGrpSpPr>
      </xdr:nvGrpSpPr>
      <xdr:grpSpPr>
        <a:xfrm>
          <a:off x="1581150" y="3981450"/>
          <a:ext cx="85725" cy="38100"/>
          <a:chOff x="578" y="421"/>
          <a:chExt cx="9" cy="4"/>
        </a:xfrm>
        <a:solidFill>
          <a:srgbClr val="FFFFFF"/>
        </a:solidFill>
      </xdr:grpSpPr>
      <xdr:sp>
        <xdr:nvSpPr>
          <xdr:cNvPr id="18" name="Line 20"/>
          <xdr:cNvSpPr>
            <a:spLocks/>
          </xdr:cNvSpPr>
        </xdr:nvSpPr>
        <xdr:spPr>
          <a:xfrm>
            <a:off x="578" y="4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>
            <a:off x="578" y="4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200025</xdr:colOff>
      <xdr:row>31</xdr:row>
      <xdr:rowOff>19050</xdr:rowOff>
    </xdr:from>
    <xdr:to>
      <xdr:col>10</xdr:col>
      <xdr:colOff>628650</xdr:colOff>
      <xdr:row>31</xdr:row>
      <xdr:rowOff>19050</xdr:rowOff>
    </xdr:to>
    <xdr:sp>
      <xdr:nvSpPr>
        <xdr:cNvPr id="20" name="Line 22"/>
        <xdr:cNvSpPr>
          <a:spLocks/>
        </xdr:cNvSpPr>
      </xdr:nvSpPr>
      <xdr:spPr>
        <a:xfrm>
          <a:off x="4819650" y="4533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31</xdr:row>
      <xdr:rowOff>0</xdr:rowOff>
    </xdr:from>
    <xdr:to>
      <xdr:col>11</xdr:col>
      <xdr:colOff>0</xdr:colOff>
      <xdr:row>31</xdr:row>
      <xdr:rowOff>38100</xdr:rowOff>
    </xdr:to>
    <xdr:grpSp>
      <xdr:nvGrpSpPr>
        <xdr:cNvPr id="21" name="Group 23"/>
        <xdr:cNvGrpSpPr>
          <a:grpSpLocks/>
        </xdr:cNvGrpSpPr>
      </xdr:nvGrpSpPr>
      <xdr:grpSpPr>
        <a:xfrm>
          <a:off x="5295900" y="4514850"/>
          <a:ext cx="85725" cy="38100"/>
          <a:chOff x="578" y="421"/>
          <a:chExt cx="9" cy="4"/>
        </a:xfrm>
        <a:solidFill>
          <a:srgbClr val="FFFFFF"/>
        </a:solidFill>
      </xdr:grpSpPr>
      <xdr:sp>
        <xdr:nvSpPr>
          <xdr:cNvPr id="22" name="Line 24"/>
          <xdr:cNvSpPr>
            <a:spLocks/>
          </xdr:cNvSpPr>
        </xdr:nvSpPr>
        <xdr:spPr>
          <a:xfrm>
            <a:off x="578" y="4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5"/>
          <xdr:cNvSpPr>
            <a:spLocks/>
          </xdr:cNvSpPr>
        </xdr:nvSpPr>
        <xdr:spPr>
          <a:xfrm>
            <a:off x="578" y="4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31</xdr:row>
      <xdr:rowOff>0</xdr:rowOff>
    </xdr:from>
    <xdr:to>
      <xdr:col>10</xdr:col>
      <xdr:colOff>133350</xdr:colOff>
      <xdr:row>31</xdr:row>
      <xdr:rowOff>38100</xdr:rowOff>
    </xdr:to>
    <xdr:grpSp>
      <xdr:nvGrpSpPr>
        <xdr:cNvPr id="24" name="Group 26"/>
        <xdr:cNvGrpSpPr>
          <a:grpSpLocks/>
        </xdr:cNvGrpSpPr>
      </xdr:nvGrpSpPr>
      <xdr:grpSpPr>
        <a:xfrm>
          <a:off x="4667250" y="4514850"/>
          <a:ext cx="85725" cy="38100"/>
          <a:chOff x="578" y="421"/>
          <a:chExt cx="9" cy="4"/>
        </a:xfrm>
        <a:solidFill>
          <a:srgbClr val="FFFFFF"/>
        </a:solidFill>
      </xdr:grpSpPr>
      <xdr:sp>
        <xdr:nvSpPr>
          <xdr:cNvPr id="25" name="Line 27"/>
          <xdr:cNvSpPr>
            <a:spLocks/>
          </xdr:cNvSpPr>
        </xdr:nvSpPr>
        <xdr:spPr>
          <a:xfrm>
            <a:off x="578" y="4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578" y="4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31</xdr:row>
      <xdr:rowOff>19050</xdr:rowOff>
    </xdr:from>
    <xdr:to>
      <xdr:col>9</xdr:col>
      <xdr:colOff>714375</xdr:colOff>
      <xdr:row>31</xdr:row>
      <xdr:rowOff>19050</xdr:rowOff>
    </xdr:to>
    <xdr:sp>
      <xdr:nvSpPr>
        <xdr:cNvPr id="27" name="Line 29"/>
        <xdr:cNvSpPr>
          <a:spLocks/>
        </xdr:cNvSpPr>
      </xdr:nvSpPr>
      <xdr:spPr>
        <a:xfrm>
          <a:off x="3171825" y="45339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0</xdr:rowOff>
    </xdr:from>
    <xdr:to>
      <xdr:col>8</xdr:col>
      <xdr:colOff>28575</xdr:colOff>
      <xdr:row>31</xdr:row>
      <xdr:rowOff>38100</xdr:rowOff>
    </xdr:to>
    <xdr:grpSp>
      <xdr:nvGrpSpPr>
        <xdr:cNvPr id="28" name="Group 30"/>
        <xdr:cNvGrpSpPr>
          <a:grpSpLocks/>
        </xdr:cNvGrpSpPr>
      </xdr:nvGrpSpPr>
      <xdr:grpSpPr>
        <a:xfrm>
          <a:off x="3038475" y="4514850"/>
          <a:ext cx="85725" cy="38100"/>
          <a:chOff x="578" y="421"/>
          <a:chExt cx="9" cy="4"/>
        </a:xfrm>
        <a:solidFill>
          <a:srgbClr val="FFFFFF"/>
        </a:solidFill>
      </xdr:grpSpPr>
      <xdr:sp>
        <xdr:nvSpPr>
          <xdr:cNvPr id="29" name="Line 31"/>
          <xdr:cNvSpPr>
            <a:spLocks/>
          </xdr:cNvSpPr>
        </xdr:nvSpPr>
        <xdr:spPr>
          <a:xfrm>
            <a:off x="578" y="4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2"/>
          <xdr:cNvSpPr>
            <a:spLocks/>
          </xdr:cNvSpPr>
        </xdr:nvSpPr>
        <xdr:spPr>
          <a:xfrm>
            <a:off x="578" y="4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31</xdr:row>
      <xdr:rowOff>19050</xdr:rowOff>
    </xdr:from>
    <xdr:to>
      <xdr:col>7</xdr:col>
      <xdr:colOff>600075</xdr:colOff>
      <xdr:row>31</xdr:row>
      <xdr:rowOff>19050</xdr:rowOff>
    </xdr:to>
    <xdr:sp>
      <xdr:nvSpPr>
        <xdr:cNvPr id="31" name="Line 33"/>
        <xdr:cNvSpPr>
          <a:spLocks/>
        </xdr:cNvSpPr>
      </xdr:nvSpPr>
      <xdr:spPr>
        <a:xfrm>
          <a:off x="1743075" y="45339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95250</xdr:colOff>
      <xdr:row>31</xdr:row>
      <xdr:rowOff>38100</xdr:rowOff>
    </xdr:to>
    <xdr:grpSp>
      <xdr:nvGrpSpPr>
        <xdr:cNvPr id="32" name="Group 34"/>
        <xdr:cNvGrpSpPr>
          <a:grpSpLocks/>
        </xdr:cNvGrpSpPr>
      </xdr:nvGrpSpPr>
      <xdr:grpSpPr>
        <a:xfrm>
          <a:off x="1581150" y="4514850"/>
          <a:ext cx="85725" cy="38100"/>
          <a:chOff x="578" y="421"/>
          <a:chExt cx="9" cy="4"/>
        </a:xfrm>
        <a:solidFill>
          <a:srgbClr val="FFFFFF"/>
        </a:solidFill>
      </xdr:grpSpPr>
      <xdr:sp>
        <xdr:nvSpPr>
          <xdr:cNvPr id="33" name="Line 35"/>
          <xdr:cNvSpPr>
            <a:spLocks/>
          </xdr:cNvSpPr>
        </xdr:nvSpPr>
        <xdr:spPr>
          <a:xfrm>
            <a:off x="578" y="4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6"/>
          <xdr:cNvSpPr>
            <a:spLocks/>
          </xdr:cNvSpPr>
        </xdr:nvSpPr>
        <xdr:spPr>
          <a:xfrm>
            <a:off x="578" y="4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RowColHeaders="0" tabSelected="1" zoomScalePageLayoutView="0" workbookViewId="0" topLeftCell="A1">
      <selection activeCell="J2" sqref="J2"/>
    </sheetView>
  </sheetViews>
  <sheetFormatPr defaultColWidth="11.421875" defaultRowHeight="12.75"/>
  <cols>
    <col min="1" max="1" width="2.140625" style="0" customWidth="1"/>
    <col min="2" max="2" width="6.7109375" style="0" customWidth="1"/>
    <col min="3" max="3" width="2.28125" style="0" customWidth="1"/>
    <col min="4" max="4" width="6.7109375" style="0" customWidth="1"/>
    <col min="5" max="5" width="4.140625" style="0" customWidth="1"/>
    <col min="6" max="6" width="1.57421875" style="0" customWidth="1"/>
    <col min="7" max="11" width="11.421875" style="0" customWidth="1"/>
    <col min="12" max="13" width="9.421875" style="0" customWidth="1"/>
    <col min="14" max="16384" width="8.7109375" style="0" customWidth="1"/>
  </cols>
  <sheetData>
    <row r="1" spans="3:10" ht="21" customHeight="1">
      <c r="C1" s="30" t="s">
        <v>33</v>
      </c>
      <c r="D1" s="30"/>
      <c r="E1" s="30"/>
      <c r="F1" s="30"/>
      <c r="G1" s="30"/>
      <c r="I1" s="6" t="s">
        <v>21</v>
      </c>
      <c r="J1" s="27">
        <v>120</v>
      </c>
    </row>
    <row r="2" spans="7:13" ht="17.25" customHeight="1">
      <c r="G2" s="6" t="s">
        <v>14</v>
      </c>
      <c r="H2" s="26">
        <v>125</v>
      </c>
      <c r="J2" s="3" t="str">
        <f>"centro: "&amp;H2+(M2-H2)/2</f>
        <v>centro: 130</v>
      </c>
      <c r="L2" s="6" t="s">
        <v>13</v>
      </c>
      <c r="M2" s="26">
        <v>135</v>
      </c>
    </row>
    <row r="3" spans="1:3" ht="15">
      <c r="A3" s="31" t="s">
        <v>23</v>
      </c>
      <c r="B3" s="32"/>
      <c r="C3" s="33"/>
    </row>
    <row r="4" spans="1:3" ht="4.5" customHeight="1">
      <c r="A4" s="17"/>
      <c r="B4" s="17"/>
      <c r="C4" s="17"/>
    </row>
    <row r="5" spans="3:6" ht="15">
      <c r="C5" s="34" t="s">
        <v>24</v>
      </c>
      <c r="D5" s="35"/>
      <c r="E5" s="36"/>
      <c r="F5" s="18"/>
    </row>
    <row r="12" spans="2:4" ht="12" hidden="1">
      <c r="B12" s="8">
        <v>1100</v>
      </c>
      <c r="C12" s="8"/>
      <c r="D12" s="9">
        <v>70</v>
      </c>
    </row>
    <row r="13" spans="2:4" ht="12" hidden="1">
      <c r="B13" s="25"/>
      <c r="C13" s="25"/>
      <c r="D13" s="25"/>
    </row>
    <row r="14" spans="2:4" ht="18.75" customHeight="1">
      <c r="B14" s="20" t="s">
        <v>17</v>
      </c>
      <c r="C14" s="19"/>
      <c r="D14" s="19" t="s">
        <v>18</v>
      </c>
    </row>
    <row r="15" spans="1:4" ht="18">
      <c r="A15" s="51">
        <f>0.01*B12+120</f>
        <v>131</v>
      </c>
      <c r="B15" s="51"/>
      <c r="C15" s="51"/>
      <c r="D15" s="21">
        <f>D12/100</f>
        <v>0.7</v>
      </c>
    </row>
    <row r="16" spans="2:3" ht="12">
      <c r="B16" s="3"/>
      <c r="C16" s="3"/>
    </row>
    <row r="17" spans="2:3" ht="12">
      <c r="B17" s="3"/>
      <c r="C17" s="3"/>
    </row>
    <row r="18" spans="2:3" ht="12">
      <c r="B18" s="1"/>
      <c r="C18" s="1"/>
    </row>
    <row r="19" spans="2:13" ht="15" customHeight="1">
      <c r="B19" s="38" t="s">
        <v>2</v>
      </c>
      <c r="C19" s="40">
        <f>(M2-H2)/(6*D15)</f>
        <v>2.3809523809523814</v>
      </c>
      <c r="D19" s="41"/>
      <c r="G19" s="4" t="s">
        <v>15</v>
      </c>
      <c r="H19" s="7">
        <f>A15-H2</f>
        <v>6</v>
      </c>
      <c r="I19" t="s">
        <v>20</v>
      </c>
      <c r="L19" s="3">
        <f>M2-A15</f>
        <v>4</v>
      </c>
      <c r="M19" t="s">
        <v>19</v>
      </c>
    </row>
    <row r="20" spans="2:13" ht="12.75" customHeight="1">
      <c r="B20" s="39"/>
      <c r="C20" s="42"/>
      <c r="D20" s="43"/>
      <c r="H20" s="7">
        <f>H19/D15</f>
        <v>8.571428571428571</v>
      </c>
      <c r="I20" t="s">
        <v>16</v>
      </c>
      <c r="L20" s="3">
        <f>L19/D15</f>
        <v>5.714285714285714</v>
      </c>
      <c r="M20" t="s">
        <v>16</v>
      </c>
    </row>
    <row r="21" spans="2:12" ht="8.25" customHeight="1">
      <c r="B21" s="12"/>
      <c r="C21" s="11"/>
      <c r="D21" s="13"/>
      <c r="H21" s="7"/>
      <c r="L21" s="3"/>
    </row>
    <row r="22" spans="2:13" ht="12.75">
      <c r="B22" s="44" t="s">
        <v>3</v>
      </c>
      <c r="C22" s="46">
        <f>MIN((M2-A15)/(3*D15),(A15-H2)/(3*D15))</f>
        <v>1.904761904761905</v>
      </c>
      <c r="D22" s="47"/>
      <c r="G22" s="4"/>
      <c r="H22" s="15"/>
      <c r="J22" s="6"/>
      <c r="K22" s="14"/>
      <c r="L22" s="15"/>
      <c r="M22" s="5"/>
    </row>
    <row r="23" spans="2:13" ht="12.75">
      <c r="B23" s="45"/>
      <c r="C23" s="48"/>
      <c r="D23" s="49"/>
      <c r="G23" s="4"/>
      <c r="H23" s="16"/>
      <c r="J23" s="6"/>
      <c r="K23" s="10"/>
      <c r="L23" s="16"/>
      <c r="M23" s="5"/>
    </row>
    <row r="24" ht="9" customHeight="1"/>
    <row r="25" ht="10.5" customHeight="1"/>
    <row r="26" spans="5:11" ht="10.5" customHeight="1">
      <c r="E26" s="37"/>
      <c r="G26" s="50"/>
      <c r="H26" s="50"/>
      <c r="I26" s="1"/>
      <c r="J26" s="22"/>
      <c r="K26" s="37"/>
    </row>
    <row r="27" spans="1:11" ht="5.25" customHeight="1">
      <c r="A27" s="11"/>
      <c r="E27" s="37"/>
      <c r="F27" s="11"/>
      <c r="G27" s="28"/>
      <c r="H27" s="1"/>
      <c r="I27" s="1"/>
      <c r="J27" s="23"/>
      <c r="K27" s="37"/>
    </row>
    <row r="28" spans="5:11" ht="10.5" customHeight="1">
      <c r="E28" s="37"/>
      <c r="G28" s="50"/>
      <c r="H28" s="50"/>
      <c r="I28" s="1"/>
      <c r="J28" s="24"/>
      <c r="K28" s="37"/>
    </row>
    <row r="29" ht="5.25" customHeight="1"/>
    <row r="30" ht="10.5" customHeight="1"/>
    <row r="31" spans="5:12" ht="10.5" customHeight="1">
      <c r="E31" s="37"/>
      <c r="G31" s="52"/>
      <c r="H31" s="52"/>
      <c r="I31" s="50"/>
      <c r="J31" s="50"/>
      <c r="K31" s="29"/>
      <c r="L31" s="37"/>
    </row>
    <row r="32" spans="1:12" ht="5.25" customHeight="1">
      <c r="A32" s="11"/>
      <c r="E32" s="37"/>
      <c r="F32" s="11"/>
      <c r="G32" s="28"/>
      <c r="H32" s="1"/>
      <c r="I32" s="1"/>
      <c r="K32" s="23"/>
      <c r="L32" s="37"/>
    </row>
    <row r="33" spans="5:12" ht="10.5" customHeight="1">
      <c r="E33" s="37"/>
      <c r="G33" s="50"/>
      <c r="H33" s="50"/>
      <c r="I33" s="50"/>
      <c r="J33" s="50"/>
      <c r="K33" s="24"/>
      <c r="L33" s="37"/>
    </row>
  </sheetData>
  <sheetProtection password="CDF2" sheet="1" objects="1" scenarios="1"/>
  <mergeCells count="18">
    <mergeCell ref="E26:E28"/>
    <mergeCell ref="A15:C15"/>
    <mergeCell ref="E31:E33"/>
    <mergeCell ref="G31:H31"/>
    <mergeCell ref="L31:L33"/>
    <mergeCell ref="G33:H33"/>
    <mergeCell ref="I31:J31"/>
    <mergeCell ref="I33:J33"/>
    <mergeCell ref="C1:G1"/>
    <mergeCell ref="A3:C3"/>
    <mergeCell ref="C5:E5"/>
    <mergeCell ref="K26:K28"/>
    <mergeCell ref="B19:B20"/>
    <mergeCell ref="C19:D20"/>
    <mergeCell ref="B22:B23"/>
    <mergeCell ref="C22:D23"/>
    <mergeCell ref="G26:H26"/>
    <mergeCell ref="G28:H28"/>
  </mergeCells>
  <conditionalFormatting sqref="H19">
    <cfRule type="expression" priority="1" dxfId="0" stopIfTrue="1">
      <formula>$H$19&lt;=$L$19</formula>
    </cfRule>
  </conditionalFormatting>
  <conditionalFormatting sqref="L19">
    <cfRule type="expression" priority="2" dxfId="0" stopIfTrue="1">
      <formula>$L$19&lt;=$H$19</formula>
    </cfRule>
  </conditionalFormatting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8.7109375" style="0" customWidth="1"/>
    <col min="2" max="2" width="11.00390625" style="0" customWidth="1"/>
    <col min="3" max="16384" width="8.7109375" style="0" customWidth="1"/>
  </cols>
  <sheetData>
    <row r="1" spans="1:7" ht="12.7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1</v>
      </c>
      <c r="G1" s="2" t="s">
        <v>0</v>
      </c>
    </row>
    <row r="2" spans="1:7" ht="12">
      <c r="A2">
        <v>120</v>
      </c>
      <c r="B2">
        <f>NORMDIST(A2,'GRAFICO Cp - Cpk'!$A$15,('GRAFICO Cp - Cpk'!$D$12/100),0)</f>
        <v>1.3606243527559982E-54</v>
      </c>
      <c r="C2">
        <f>IF(A2&lt;'GRAFICO Cp - Cpk'!$H$2,B2,0)</f>
        <v>1.3606243527559982E-54</v>
      </c>
      <c r="D2">
        <f>IF(A2&gt;'GRAFICO Cp - Cpk'!$M$2,B2,0)</f>
        <v>0</v>
      </c>
      <c r="E2">
        <f>IF(ABS(A2-'GRAFICO Cp - Cpk'!$A$15)&lt;0.00000000000002,B2+0.1,0)</f>
        <v>0</v>
      </c>
      <c r="F2">
        <f>IF(ABS(A2-'GRAFICO Cp - Cpk'!$H$2)&lt;0.01,0.6,0)</f>
        <v>0</v>
      </c>
      <c r="G2">
        <f>IF(ABS(A2-'GRAFICO Cp - Cpk'!$M$2)&lt;0.01,0.6,0)</f>
        <v>0</v>
      </c>
    </row>
    <row r="3" spans="1:7" ht="12">
      <c r="A3">
        <f>A2+0.2</f>
        <v>120.2</v>
      </c>
      <c r="B3">
        <f>NORMDIST(A3,'GRAFICO Cp - Cpk'!$A$15,('GRAFICO Cp - Cpk'!$D$12/100),0)</f>
        <v>1.1638728211496172E-52</v>
      </c>
      <c r="C3">
        <f>IF(A3&lt;'GRAFICO Cp - Cpk'!$H$2,B3,0)</f>
        <v>1.1638728211496172E-52</v>
      </c>
      <c r="D3">
        <f>IF(A3&gt;'GRAFICO Cp - Cpk'!$M$2,B3,0)</f>
        <v>0</v>
      </c>
      <c r="E3">
        <f>IF(ABS(A3-'GRAFICO Cp - Cpk'!$A$15)&lt;0.00000000000002,B3+0.1,0)</f>
        <v>0</v>
      </c>
      <c r="F3">
        <f>IF(ABS(A3-'GRAFICO Cp - Cpk'!$H$2)&lt;0.01,0.6,0)</f>
        <v>0</v>
      </c>
      <c r="G3">
        <f>IF(ABS(A3-'GRAFICO Cp - Cpk'!$M$2)&lt;0.01,0.6,0)</f>
        <v>0</v>
      </c>
    </row>
    <row r="4" spans="1:7" ht="12">
      <c r="A4">
        <f aca="true" t="shared" si="0" ref="A4:A67">A3+0.2</f>
        <v>120.4</v>
      </c>
      <c r="B4">
        <f>NORMDIST(A4,'GRAFICO Cp - Cpk'!$A$15,('GRAFICO Cp - Cpk'!$D$12/100),0)</f>
        <v>9.175298513481775E-51</v>
      </c>
      <c r="C4">
        <f>IF(A4&lt;'GRAFICO Cp - Cpk'!$H$2,B4,0)</f>
        <v>9.175298513481775E-51</v>
      </c>
      <c r="D4">
        <f>IF(A4&gt;'GRAFICO Cp - Cpk'!$M$2,B4,0)</f>
        <v>0</v>
      </c>
      <c r="E4">
        <f>IF(ABS(A4-'GRAFICO Cp - Cpk'!$A$15)&lt;0.000002,B4+0.1,0)</f>
        <v>0</v>
      </c>
      <c r="F4">
        <f>IF(ABS(A4-'GRAFICO Cp - Cpk'!$H$2)&lt;0.01,0.6,0)</f>
        <v>0</v>
      </c>
      <c r="G4">
        <f>IF(ABS(A4-'GRAFICO Cp - Cpk'!$M$2)&lt;0.01,0.6,0)</f>
        <v>0</v>
      </c>
    </row>
    <row r="5" spans="1:7" ht="12">
      <c r="A5">
        <f t="shared" si="0"/>
        <v>120.60000000000001</v>
      </c>
      <c r="B5">
        <f>NORMDIST(A5,'GRAFICO Cp - Cpk'!$A$15,('GRAFICO Cp - Cpk'!$D$12/100),0)</f>
        <v>6.6662603042592155E-49</v>
      </c>
      <c r="C5">
        <f>IF(A5&lt;'GRAFICO Cp - Cpk'!$H$2,B5,0)</f>
        <v>6.6662603042592155E-49</v>
      </c>
      <c r="D5">
        <f>IF(A5&gt;'GRAFICO Cp - Cpk'!$M$2,B5,0)</f>
        <v>0</v>
      </c>
      <c r="E5">
        <f>IF(ABS(A5-'GRAFICO Cp - Cpk'!$A$15)&lt;0.000002,B5+0.1,0)</f>
        <v>0</v>
      </c>
      <c r="F5">
        <f>IF(ABS(A5-'GRAFICO Cp - Cpk'!$H$2)&lt;0.01,0.6,0)</f>
        <v>0</v>
      </c>
      <c r="G5">
        <f>IF(ABS(A5-'GRAFICO Cp - Cpk'!$M$2)&lt;0.01,0.6,0)</f>
        <v>0</v>
      </c>
    </row>
    <row r="6" spans="1:7" ht="12">
      <c r="A6">
        <f t="shared" si="0"/>
        <v>120.80000000000001</v>
      </c>
      <c r="B6">
        <f>NORMDIST(A6,'GRAFICO Cp - Cpk'!$A$15,('GRAFICO Cp - Cpk'!$D$12/100),0)</f>
        <v>4.463666329600238E-47</v>
      </c>
      <c r="C6">
        <f>IF(A6&lt;'GRAFICO Cp - Cpk'!$H$2,B6,0)</f>
        <v>4.463666329600238E-47</v>
      </c>
      <c r="D6">
        <f>IF(A6&gt;'GRAFICO Cp - Cpk'!$M$2,B6,0)</f>
        <v>0</v>
      </c>
      <c r="E6">
        <f>IF(ABS(A6-'GRAFICO Cp - Cpk'!$A$15)&lt;0.000002,B6+0.1,0)</f>
        <v>0</v>
      </c>
      <c r="F6">
        <f>IF(ABS(A6-'GRAFICO Cp - Cpk'!$H$2)&lt;0.01,0.6,0)</f>
        <v>0</v>
      </c>
      <c r="G6">
        <f>IF(ABS(A6-'GRAFICO Cp - Cpk'!$M$2)&lt;0.01,0.6,0)</f>
        <v>0</v>
      </c>
    </row>
    <row r="7" spans="1:7" ht="12">
      <c r="A7">
        <f t="shared" si="0"/>
        <v>121.00000000000001</v>
      </c>
      <c r="B7">
        <f>NORMDIST(A7,'GRAFICO Cp - Cpk'!$A$15,('GRAFICO Cp - Cpk'!$D$12/100),0)</f>
        <v>2.7545367204984023E-45</v>
      </c>
      <c r="C7">
        <f>IF(A7&lt;'GRAFICO Cp - Cpk'!$H$2,B7,0)</f>
        <v>2.7545367204984023E-45</v>
      </c>
      <c r="D7">
        <f>IF(A7&gt;'GRAFICO Cp - Cpk'!$M$2,B7,0)</f>
        <v>0</v>
      </c>
      <c r="E7">
        <f>IF(ABS(A7-'GRAFICO Cp - Cpk'!$A$15)&lt;0.000002,B7+0.1,0)</f>
        <v>0</v>
      </c>
      <c r="F7">
        <f>IF(ABS(A7-'GRAFICO Cp - Cpk'!$H$2)&lt;0.01,0.6,0)</f>
        <v>0</v>
      </c>
      <c r="G7">
        <f>IF(ABS(A7-'GRAFICO Cp - Cpk'!$M$2)&lt;0.01,0.6,0)</f>
        <v>0</v>
      </c>
    </row>
    <row r="8" spans="1:7" ht="12">
      <c r="A8">
        <f t="shared" si="0"/>
        <v>121.20000000000002</v>
      </c>
      <c r="B8">
        <f>NORMDIST(A8,'GRAFICO Cp - Cpk'!$A$15,('GRAFICO Cp - Cpk'!$D$12/100),0)</f>
        <v>1.566580799127614E-43</v>
      </c>
      <c r="C8">
        <f>IF(A8&lt;'GRAFICO Cp - Cpk'!$H$2,B8,0)</f>
        <v>1.566580799127614E-43</v>
      </c>
      <c r="D8">
        <f>IF(A8&gt;'GRAFICO Cp - Cpk'!$M$2,B8,0)</f>
        <v>0</v>
      </c>
      <c r="E8">
        <f>IF(ABS(A8-'GRAFICO Cp - Cpk'!$A$15)&lt;0.000002,B8+0.1,0)</f>
        <v>0</v>
      </c>
      <c r="F8">
        <f>IF(ABS(A8-'GRAFICO Cp - Cpk'!$H$2)&lt;0.01,0.6,0)</f>
        <v>0</v>
      </c>
      <c r="G8">
        <f>IF(ABS(A8-'GRAFICO Cp - Cpk'!$M$2)&lt;0.01,0.6,0)</f>
        <v>0</v>
      </c>
    </row>
    <row r="9" spans="1:7" ht="12">
      <c r="A9">
        <f t="shared" si="0"/>
        <v>121.40000000000002</v>
      </c>
      <c r="B9">
        <f>NORMDIST(A9,'GRAFICO Cp - Cpk'!$A$15,('GRAFICO Cp - Cpk'!$D$12/100),0)</f>
        <v>8.211158237570375E-42</v>
      </c>
      <c r="C9">
        <f>IF(A9&lt;'GRAFICO Cp - Cpk'!$H$2,B9,0)</f>
        <v>8.211158237570375E-42</v>
      </c>
      <c r="D9">
        <f>IF(A9&gt;'GRAFICO Cp - Cpk'!$M$2,B9,0)</f>
        <v>0</v>
      </c>
      <c r="E9">
        <f>IF(ABS(A9-'GRAFICO Cp - Cpk'!$A$15)&lt;0.000002,B9+0.1,0)</f>
        <v>0</v>
      </c>
      <c r="F9">
        <f>IF(ABS(A9-'GRAFICO Cp - Cpk'!$H$2)&lt;0.01,0.6,0)</f>
        <v>0</v>
      </c>
      <c r="G9">
        <f>IF(ABS(A9-'GRAFICO Cp - Cpk'!$M$2)&lt;0.01,0.6,0)</f>
        <v>0</v>
      </c>
    </row>
    <row r="10" spans="1:7" ht="12">
      <c r="A10">
        <f t="shared" si="0"/>
        <v>121.60000000000002</v>
      </c>
      <c r="B10">
        <f>NORMDIST(A10,'GRAFICO Cp - Cpk'!$A$15,('GRAFICO Cp - Cpk'!$D$12/100),0)</f>
        <v>3.9664632331505896E-40</v>
      </c>
      <c r="C10">
        <f>IF(A10&lt;'GRAFICO Cp - Cpk'!$H$2,B10,0)</f>
        <v>3.9664632331505896E-40</v>
      </c>
      <c r="D10">
        <f>IF(A10&gt;'GRAFICO Cp - Cpk'!$M$2,B10,0)</f>
        <v>0</v>
      </c>
      <c r="E10">
        <f>IF(ABS(A10-'GRAFICO Cp - Cpk'!$A$15)&lt;0.000002,B10+0.1,0)</f>
        <v>0</v>
      </c>
      <c r="F10">
        <f>IF(ABS(A10-'GRAFICO Cp - Cpk'!$H$2)&lt;0.01,0.6,0)</f>
        <v>0</v>
      </c>
      <c r="G10">
        <f>IF(ABS(A10-'GRAFICO Cp - Cpk'!$M$2)&lt;0.01,0.6,0)</f>
        <v>0</v>
      </c>
    </row>
    <row r="11" spans="1:7" ht="12">
      <c r="A11">
        <f t="shared" si="0"/>
        <v>121.80000000000003</v>
      </c>
      <c r="B11">
        <f>NORMDIST(A11,'GRAFICO Cp - Cpk'!$A$15,('GRAFICO Cp - Cpk'!$D$12/100),0)</f>
        <v>1.7658338334890007E-38</v>
      </c>
      <c r="C11">
        <f>IF(A11&lt;'GRAFICO Cp - Cpk'!$H$2,B11,0)</f>
        <v>1.7658338334890007E-38</v>
      </c>
      <c r="D11">
        <f>IF(A11&gt;'GRAFICO Cp - Cpk'!$M$2,B11,0)</f>
        <v>0</v>
      </c>
      <c r="E11">
        <f>IF(ABS(A11-'GRAFICO Cp - Cpk'!$A$15)&lt;0.000002,B11+0.1,0)</f>
        <v>0</v>
      </c>
      <c r="F11">
        <f>IF(ABS(A11-'GRAFICO Cp - Cpk'!$H$2)&lt;0.01,0.6,0)</f>
        <v>0</v>
      </c>
      <c r="G11">
        <f>IF(ABS(A11-'GRAFICO Cp - Cpk'!$M$2)&lt;0.01,0.6,0)</f>
        <v>0</v>
      </c>
    </row>
    <row r="12" spans="1:7" ht="12">
      <c r="A12">
        <f t="shared" si="0"/>
        <v>122.00000000000003</v>
      </c>
      <c r="B12">
        <f>NORMDIST(A12,'GRAFICO Cp - Cpk'!$A$15,('GRAFICO Cp - Cpk'!$D$12/100),0)</f>
        <v>7.24508731184559E-37</v>
      </c>
      <c r="C12">
        <f>IF(A12&lt;'GRAFICO Cp - Cpk'!$H$2,B12,0)</f>
        <v>7.24508731184559E-37</v>
      </c>
      <c r="D12">
        <f>IF(A12&gt;'GRAFICO Cp - Cpk'!$M$2,B12,0)</f>
        <v>0</v>
      </c>
      <c r="E12">
        <f>IF(ABS(A12-'GRAFICO Cp - Cpk'!$A$15)&lt;0.000002,B12+0.1,0)</f>
        <v>0</v>
      </c>
      <c r="F12">
        <f>IF(ABS(A12-'GRAFICO Cp - Cpk'!$H$2)&lt;0.01,0.6,0)</f>
        <v>0</v>
      </c>
      <c r="G12">
        <f>IF(ABS(A12-'GRAFICO Cp - Cpk'!$M$2)&lt;0.01,0.6,0)</f>
        <v>0</v>
      </c>
    </row>
    <row r="13" spans="1:7" ht="12">
      <c r="A13">
        <f t="shared" si="0"/>
        <v>122.20000000000003</v>
      </c>
      <c r="B13">
        <f>NORMDIST(A13,'GRAFICO Cp - Cpk'!$A$15,('GRAFICO Cp - Cpk'!$D$12/100),0)</f>
        <v>2.7395851457079804E-35</v>
      </c>
      <c r="C13">
        <f>IF(A13&lt;'GRAFICO Cp - Cpk'!$H$2,B13,0)</f>
        <v>2.7395851457079804E-35</v>
      </c>
      <c r="D13">
        <f>IF(A13&gt;'GRAFICO Cp - Cpk'!$M$2,B13,0)</f>
        <v>0</v>
      </c>
      <c r="E13">
        <f>IF(ABS(A13-'GRAFICO Cp - Cpk'!$A$15)&lt;0.000002,B13+0.1,0)</f>
        <v>0</v>
      </c>
      <c r="F13">
        <f>IF(ABS(A13-'GRAFICO Cp - Cpk'!$H$2)&lt;0.01,0.6,0)</f>
        <v>0</v>
      </c>
      <c r="G13">
        <f>IF(ABS(A13-'GRAFICO Cp - Cpk'!$M$2)&lt;0.01,0.6,0)</f>
        <v>0</v>
      </c>
    </row>
    <row r="14" spans="1:7" ht="12">
      <c r="A14">
        <f t="shared" si="0"/>
        <v>122.40000000000003</v>
      </c>
      <c r="B14">
        <f>NORMDIST(A14,'GRAFICO Cp - Cpk'!$A$15,('GRAFICO Cp - Cpk'!$D$12/100),0)</f>
        <v>9.547141758863306E-34</v>
      </c>
      <c r="C14">
        <f>IF(A14&lt;'GRAFICO Cp - Cpk'!$H$2,B14,0)</f>
        <v>9.547141758863306E-34</v>
      </c>
      <c r="D14">
        <f>IF(A14&gt;'GRAFICO Cp - Cpk'!$M$2,B14,0)</f>
        <v>0</v>
      </c>
      <c r="E14">
        <f>IF(ABS(A14-'GRAFICO Cp - Cpk'!$A$15)&lt;0.000002,B14+0.1,0)</f>
        <v>0</v>
      </c>
      <c r="F14">
        <f>IF(ABS(A14-'GRAFICO Cp - Cpk'!$H$2)&lt;0.01,0.6,0)</f>
        <v>0</v>
      </c>
      <c r="G14">
        <f>IF(ABS(A14-'GRAFICO Cp - Cpk'!$M$2)&lt;0.01,0.6,0)</f>
        <v>0</v>
      </c>
    </row>
    <row r="15" spans="1:7" ht="12">
      <c r="A15">
        <f t="shared" si="0"/>
        <v>122.60000000000004</v>
      </c>
      <c r="B15">
        <f>NORMDIST(A15,'GRAFICO Cp - Cpk'!$A$15,('GRAFICO Cp - Cpk'!$D$12/100),0)</f>
        <v>3.066262479520575E-32</v>
      </c>
      <c r="C15">
        <f>IF(A15&lt;'GRAFICO Cp - Cpk'!$H$2,B15,0)</f>
        <v>3.066262479520575E-32</v>
      </c>
      <c r="D15">
        <f>IF(A15&gt;'GRAFICO Cp - Cpk'!$M$2,B15,0)</f>
        <v>0</v>
      </c>
      <c r="E15">
        <f>IF(ABS(A15-'GRAFICO Cp - Cpk'!$A$15)&lt;0.000002,B15+0.1,0)</f>
        <v>0</v>
      </c>
      <c r="F15">
        <f>IF(ABS(A15-'GRAFICO Cp - Cpk'!$H$2)&lt;0.01,0.6,0)</f>
        <v>0</v>
      </c>
      <c r="G15">
        <f>IF(ABS(A15-'GRAFICO Cp - Cpk'!$M$2)&lt;0.01,0.6,0)</f>
        <v>0</v>
      </c>
    </row>
    <row r="16" spans="1:7" ht="12">
      <c r="A16">
        <f t="shared" si="0"/>
        <v>122.80000000000004</v>
      </c>
      <c r="B16">
        <f>NORMDIST(A16,'GRAFICO Cp - Cpk'!$A$15,('GRAFICO Cp - Cpk'!$D$12/100),0)</f>
        <v>9.075962141118267E-31</v>
      </c>
      <c r="C16">
        <f>IF(A16&lt;'GRAFICO Cp - Cpk'!$H$2,B16,0)</f>
        <v>9.075962141118267E-31</v>
      </c>
      <c r="D16">
        <f>IF(A16&gt;'GRAFICO Cp - Cpk'!$M$2,B16,0)</f>
        <v>0</v>
      </c>
      <c r="E16">
        <f>IF(ABS(A16-'GRAFICO Cp - Cpk'!$A$15)&lt;0.000002,B16+0.1,0)</f>
        <v>0</v>
      </c>
      <c r="F16">
        <f>IF(ABS(A16-'GRAFICO Cp - Cpk'!$H$2)&lt;0.01,0.6,0)</f>
        <v>0</v>
      </c>
      <c r="G16">
        <f>IF(ABS(A16-'GRAFICO Cp - Cpk'!$M$2)&lt;0.01,0.6,0)</f>
        <v>0</v>
      </c>
    </row>
    <row r="17" spans="1:7" ht="12">
      <c r="A17">
        <f t="shared" si="0"/>
        <v>123.00000000000004</v>
      </c>
      <c r="B17">
        <f>NORMDIST(A17,'GRAFICO Cp - Cpk'!$A$15,('GRAFICO Cp - Cpk'!$D$12/100),0)</f>
        <v>2.475844768976318E-29</v>
      </c>
      <c r="C17">
        <f>IF(A17&lt;'GRAFICO Cp - Cpk'!$H$2,B17,0)</f>
        <v>2.475844768976318E-29</v>
      </c>
      <c r="D17">
        <f>IF(A17&gt;'GRAFICO Cp - Cpk'!$M$2,B17,0)</f>
        <v>0</v>
      </c>
      <c r="E17">
        <f>IF(ABS(A17-'GRAFICO Cp - Cpk'!$A$15)&lt;0.000002,B17+0.1,0)</f>
        <v>0</v>
      </c>
      <c r="F17">
        <f>IF(ABS(A17-'GRAFICO Cp - Cpk'!$H$2)&lt;0.01,0.6,0)</f>
        <v>0</v>
      </c>
      <c r="G17">
        <f>IF(ABS(A17-'GRAFICO Cp - Cpk'!$M$2)&lt;0.01,0.6,0)</f>
        <v>0</v>
      </c>
    </row>
    <row r="18" spans="1:7" ht="12">
      <c r="A18">
        <f t="shared" si="0"/>
        <v>123.20000000000005</v>
      </c>
      <c r="B18">
        <f>NORMDIST(A18,'GRAFICO Cp - Cpk'!$A$15,('GRAFICO Cp - Cpk'!$D$12/100),0)</f>
        <v>6.224457945348092E-28</v>
      </c>
      <c r="C18">
        <f>IF(A18&lt;'GRAFICO Cp - Cpk'!$H$2,B18,0)</f>
        <v>6.224457945348092E-28</v>
      </c>
      <c r="D18">
        <f>IF(A18&gt;'GRAFICO Cp - Cpk'!$M$2,B18,0)</f>
        <v>0</v>
      </c>
      <c r="E18">
        <f>IF(ABS(A18-'GRAFICO Cp - Cpk'!$A$15)&lt;0.000002,B18+0.1,0)</f>
        <v>0</v>
      </c>
      <c r="F18">
        <f>IF(ABS(A18-'GRAFICO Cp - Cpk'!$H$2)&lt;0.01,0.6,0)</f>
        <v>0</v>
      </c>
      <c r="G18">
        <f>IF(ABS(A18-'GRAFICO Cp - Cpk'!$M$2)&lt;0.01,0.6,0)</f>
        <v>0</v>
      </c>
    </row>
    <row r="19" spans="1:7" ht="12">
      <c r="A19">
        <f t="shared" si="0"/>
        <v>123.40000000000005</v>
      </c>
      <c r="B19">
        <f>NORMDIST(A19,'GRAFICO Cp - Cpk'!$A$15,('GRAFICO Cp - Cpk'!$D$12/100),0)</f>
        <v>1.4422051816541963E-26</v>
      </c>
      <c r="C19">
        <f>IF(A19&lt;'GRAFICO Cp - Cpk'!$H$2,B19,0)</f>
        <v>1.4422051816541963E-26</v>
      </c>
      <c r="D19">
        <f>IF(A19&gt;'GRAFICO Cp - Cpk'!$M$2,B19,0)</f>
        <v>0</v>
      </c>
      <c r="E19">
        <f>IF(ABS(A19-'GRAFICO Cp - Cpk'!$A$15)&lt;0.000002,B19+0.1,0)</f>
        <v>0</v>
      </c>
      <c r="F19">
        <f>IF(ABS(A19-'GRAFICO Cp - Cpk'!$H$2)&lt;0.01,0.6,0)</f>
        <v>0</v>
      </c>
      <c r="G19">
        <f>IF(ABS(A19-'GRAFICO Cp - Cpk'!$M$2)&lt;0.01,0.6,0)</f>
        <v>0</v>
      </c>
    </row>
    <row r="20" spans="1:7" ht="12">
      <c r="A20">
        <f t="shared" si="0"/>
        <v>123.60000000000005</v>
      </c>
      <c r="B20">
        <f>NORMDIST(A20,'GRAFICO Cp - Cpk'!$A$15,('GRAFICO Cp - Cpk'!$D$12/100),0)</f>
        <v>3.0796400250700485E-25</v>
      </c>
      <c r="C20">
        <f>IF(A20&lt;'GRAFICO Cp - Cpk'!$H$2,B20,0)</f>
        <v>3.0796400250700485E-25</v>
      </c>
      <c r="D20">
        <f>IF(A20&gt;'GRAFICO Cp - Cpk'!$M$2,B20,0)</f>
        <v>0</v>
      </c>
      <c r="E20">
        <f>IF(ABS(A20-'GRAFICO Cp - Cpk'!$A$15)&lt;0.000002,B20+0.1,0)</f>
        <v>0</v>
      </c>
      <c r="F20">
        <f>IF(ABS(A20-'GRAFICO Cp - Cpk'!$H$2)&lt;0.01,0.6,0)</f>
        <v>0</v>
      </c>
      <c r="G20">
        <f>IF(ABS(A20-'GRAFICO Cp - Cpk'!$M$2)&lt;0.01,0.6,0)</f>
        <v>0</v>
      </c>
    </row>
    <row r="21" spans="1:7" ht="12">
      <c r="A21">
        <f t="shared" si="0"/>
        <v>123.80000000000005</v>
      </c>
      <c r="B21">
        <f>NORMDIST(A21,'GRAFICO Cp - Cpk'!$A$15,('GRAFICO Cp - Cpk'!$D$12/100),0)</f>
        <v>6.060664568990961E-24</v>
      </c>
      <c r="C21">
        <f>IF(A21&lt;'GRAFICO Cp - Cpk'!$H$2,B21,0)</f>
        <v>6.060664568990961E-24</v>
      </c>
      <c r="D21">
        <f>IF(A21&gt;'GRAFICO Cp - Cpk'!$M$2,B21,0)</f>
        <v>0</v>
      </c>
      <c r="E21">
        <f>IF(ABS(A21-'GRAFICO Cp - Cpk'!$A$15)&lt;0.000002,B21+0.1,0)</f>
        <v>0</v>
      </c>
      <c r="F21">
        <f>IF(ABS(A21-'GRAFICO Cp - Cpk'!$H$2)&lt;0.01,0.6,0)</f>
        <v>0</v>
      </c>
      <c r="G21">
        <f>IF(ABS(A21-'GRAFICO Cp - Cpk'!$M$2)&lt;0.01,0.6,0)</f>
        <v>0</v>
      </c>
    </row>
    <row r="22" spans="1:7" ht="12">
      <c r="A22">
        <f t="shared" si="0"/>
        <v>124.00000000000006</v>
      </c>
      <c r="B22">
        <f>NORMDIST(A22,'GRAFICO Cp - Cpk'!$A$15,('GRAFICO Cp - Cpk'!$D$12/100),0)</f>
        <v>1.0992283752446493E-22</v>
      </c>
      <c r="C22">
        <f>IF(A22&lt;'GRAFICO Cp - Cpk'!$H$2,B22,0)</f>
        <v>1.0992283752446493E-22</v>
      </c>
      <c r="D22">
        <f>IF(A22&gt;'GRAFICO Cp - Cpk'!$M$2,B22,0)</f>
        <v>0</v>
      </c>
      <c r="E22">
        <f>IF(ABS(A22-'GRAFICO Cp - Cpk'!$A$15)&lt;0.000002,B22+0.1,0)</f>
        <v>0</v>
      </c>
      <c r="F22">
        <f>IF(ABS(A22-'GRAFICO Cp - Cpk'!$H$2)&lt;0.01,0.6,0)</f>
        <v>0</v>
      </c>
      <c r="G22">
        <f>IF(ABS(A22-'GRAFICO Cp - Cpk'!$M$2)&lt;0.01,0.6,0)</f>
        <v>0</v>
      </c>
    </row>
    <row r="23" spans="1:7" ht="12">
      <c r="A23">
        <f t="shared" si="0"/>
        <v>124.20000000000006</v>
      </c>
      <c r="B23">
        <f>NORMDIST(A23,'GRAFICO Cp - Cpk'!$A$15,('GRAFICO Cp - Cpk'!$D$12/100),0)</f>
        <v>1.8373969965275073E-21</v>
      </c>
      <c r="C23">
        <f>IF(A23&lt;'GRAFICO Cp - Cpk'!$H$2,B23,0)</f>
        <v>1.8373969965275073E-21</v>
      </c>
      <c r="D23">
        <f>IF(A23&gt;'GRAFICO Cp - Cpk'!$M$2,B23,0)</f>
        <v>0</v>
      </c>
      <c r="E23">
        <f>IF(ABS(A23-'GRAFICO Cp - Cpk'!$A$15)&lt;0.000002,B23+0.1,0)</f>
        <v>0</v>
      </c>
      <c r="F23">
        <f>IF(ABS(A23-'GRAFICO Cp - Cpk'!$H$2)&lt;0.01,0.6,0)</f>
        <v>0</v>
      </c>
      <c r="G23">
        <f>IF(ABS(A23-'GRAFICO Cp - Cpk'!$M$2)&lt;0.01,0.6,0)</f>
        <v>0</v>
      </c>
    </row>
    <row r="24" spans="1:7" ht="12">
      <c r="A24">
        <f t="shared" si="0"/>
        <v>124.40000000000006</v>
      </c>
      <c r="B24">
        <f>NORMDIST(A24,'GRAFICO Cp - Cpk'!$A$15,('GRAFICO Cp - Cpk'!$D$12/100),0)</f>
        <v>2.830515013817082E-20</v>
      </c>
      <c r="C24">
        <f>IF(A24&lt;'GRAFICO Cp - Cpk'!$H$2,B24,0)</f>
        <v>2.830515013817082E-20</v>
      </c>
      <c r="D24">
        <f>IF(A24&gt;'GRAFICO Cp - Cpk'!$M$2,B24,0)</f>
        <v>0</v>
      </c>
      <c r="E24">
        <f>IF(ABS(A24-'GRAFICO Cp - Cpk'!$A$15)&lt;0.000002,B24+0.1,0)</f>
        <v>0</v>
      </c>
      <c r="F24">
        <f>IF(ABS(A24-'GRAFICO Cp - Cpk'!$H$2)&lt;0.01,0.6,0)</f>
        <v>0</v>
      </c>
      <c r="G24">
        <f>IF(ABS(A24-'GRAFICO Cp - Cpk'!$M$2)&lt;0.01,0.6,0)</f>
        <v>0</v>
      </c>
    </row>
    <row r="25" spans="1:7" ht="12">
      <c r="A25">
        <f t="shared" si="0"/>
        <v>124.60000000000007</v>
      </c>
      <c r="B25">
        <f>NORMDIST(A25,'GRAFICO Cp - Cpk'!$A$15,('GRAFICO Cp - Cpk'!$D$12/100),0)</f>
        <v>4.0186049308514356E-19</v>
      </c>
      <c r="C25">
        <f>IF(A25&lt;'GRAFICO Cp - Cpk'!$H$2,B25,0)</f>
        <v>4.0186049308514356E-19</v>
      </c>
      <c r="D25">
        <f>IF(A25&gt;'GRAFICO Cp - Cpk'!$M$2,B25,0)</f>
        <v>0</v>
      </c>
      <c r="E25">
        <f>IF(ABS(A25-'GRAFICO Cp - Cpk'!$A$15)&lt;0.000002,B25+0.1,0)</f>
        <v>0</v>
      </c>
      <c r="F25">
        <f>IF(ABS(A25-'GRAFICO Cp - Cpk'!$H$2)&lt;0.01,0.6,0)</f>
        <v>0</v>
      </c>
      <c r="G25">
        <f>IF(ABS(A25-'GRAFICO Cp - Cpk'!$M$2)&lt;0.01,0.6,0)</f>
        <v>0</v>
      </c>
    </row>
    <row r="26" spans="1:7" ht="12">
      <c r="A26">
        <f t="shared" si="0"/>
        <v>124.80000000000007</v>
      </c>
      <c r="B26">
        <f>NORMDIST(A26,'GRAFICO Cp - Cpk'!$A$15,('GRAFICO Cp - Cpk'!$D$12/100),0)</f>
        <v>5.258144925105299E-18</v>
      </c>
      <c r="C26">
        <f>IF(A26&lt;'GRAFICO Cp - Cpk'!$H$2,B26,0)</f>
        <v>5.258144925105299E-18</v>
      </c>
      <c r="D26">
        <f>IF(A26&gt;'GRAFICO Cp - Cpk'!$M$2,B26,0)</f>
        <v>0</v>
      </c>
      <c r="E26">
        <f>IF(ABS(A26-'GRAFICO Cp - Cpk'!$A$15)&lt;0.000002,B26+0.1,0)</f>
        <v>0</v>
      </c>
      <c r="F26">
        <f>IF(ABS(A26-'GRAFICO Cp - Cpk'!$H$2)&lt;0.01,0.6,0)</f>
        <v>0</v>
      </c>
      <c r="G26">
        <f>IF(ABS(A26-'GRAFICO Cp - Cpk'!$M$2)&lt;0.01,0.6,0)</f>
        <v>0</v>
      </c>
    </row>
    <row r="27" spans="1:7" ht="12">
      <c r="A27">
        <f t="shared" si="0"/>
        <v>125.00000000000007</v>
      </c>
      <c r="B27">
        <f>NORMDIST(A27,'GRAFICO Cp - Cpk'!$A$15,('GRAFICO Cp - Cpk'!$D$12/100),0)</f>
        <v>6.340699629916563E-17</v>
      </c>
      <c r="C27">
        <f>IF(A27&lt;'GRAFICO Cp - Cpk'!$H$2,B27,0)</f>
        <v>0</v>
      </c>
      <c r="D27">
        <f>IF(A27&gt;'GRAFICO Cp - Cpk'!$M$2,B27,0)</f>
        <v>0</v>
      </c>
      <c r="E27">
        <f>IF(ABS(A27-'GRAFICO Cp - Cpk'!$A$15)&lt;0.000002,B27+0.1,0)</f>
        <v>0</v>
      </c>
      <c r="F27">
        <f>IF(ABS(A27-'GRAFICO Cp - Cpk'!$H$2)&lt;0.01,0.6,0)</f>
        <v>0.6</v>
      </c>
      <c r="G27">
        <f>IF(ABS(A27-'GRAFICO Cp - Cpk'!$M$2)&lt;0.01,0.6,0)</f>
        <v>0</v>
      </c>
    </row>
    <row r="28" spans="1:7" ht="12">
      <c r="A28">
        <f t="shared" si="0"/>
        <v>125.20000000000007</v>
      </c>
      <c r="B28">
        <f>NORMDIST(A28,'GRAFICO Cp - Cpk'!$A$15,('GRAFICO Cp - Cpk'!$D$12/100),0)</f>
        <v>7.046755417320042E-16</v>
      </c>
      <c r="C28">
        <f>IF(A28&lt;'GRAFICO Cp - Cpk'!$H$2,B28,0)</f>
        <v>0</v>
      </c>
      <c r="D28">
        <f>IF(A28&gt;'GRAFICO Cp - Cpk'!$M$2,B28,0)</f>
        <v>0</v>
      </c>
      <c r="E28">
        <f>IF(ABS(A28-'GRAFICO Cp - Cpk'!$A$15)&lt;0.000002,B28+0.1,0)</f>
        <v>0</v>
      </c>
      <c r="F28">
        <f>IF(ABS(A28-'GRAFICO Cp - Cpk'!$H$2)&lt;0.01,0.6,0)</f>
        <v>0</v>
      </c>
      <c r="G28">
        <f>IF(ABS(A28-'GRAFICO Cp - Cpk'!$M$2)&lt;0.01,0.6,0)</f>
        <v>0</v>
      </c>
    </row>
    <row r="29" spans="1:7" ht="12">
      <c r="A29">
        <f t="shared" si="0"/>
        <v>125.40000000000008</v>
      </c>
      <c r="B29">
        <f>NORMDIST(A29,'GRAFICO Cp - Cpk'!$A$15,('GRAFICO Cp - Cpk'!$D$12/100),0)</f>
        <v>7.217530119344726E-15</v>
      </c>
      <c r="C29">
        <f>IF(A29&lt;'GRAFICO Cp - Cpk'!$H$2,B29,0)</f>
        <v>0</v>
      </c>
      <c r="D29">
        <f>IF(A29&gt;'GRAFICO Cp - Cpk'!$M$2,B29,0)</f>
        <v>0</v>
      </c>
      <c r="E29">
        <f>IF(ABS(A29-'GRAFICO Cp - Cpk'!$A$15)&lt;0.000002,B29+0.1,0)</f>
        <v>0</v>
      </c>
      <c r="F29">
        <f>IF(ABS(A29-'GRAFICO Cp - Cpk'!$H$2)&lt;0.01,0.6,0)</f>
        <v>0</v>
      </c>
      <c r="G29">
        <f>IF(ABS(A29-'GRAFICO Cp - Cpk'!$M$2)&lt;0.01,0.6,0)</f>
        <v>0</v>
      </c>
    </row>
    <row r="30" spans="1:7" ht="12">
      <c r="A30">
        <f t="shared" si="0"/>
        <v>125.60000000000008</v>
      </c>
      <c r="B30">
        <f>NORMDIST(A30,'GRAFICO Cp - Cpk'!$A$15,('GRAFICO Cp - Cpk'!$D$12/100),0)</f>
        <v>6.812953127019085E-14</v>
      </c>
      <c r="C30">
        <f>IF(A30&lt;'GRAFICO Cp - Cpk'!$H$2,B30,0)</f>
        <v>0</v>
      </c>
      <c r="D30">
        <f>IF(A30&gt;'GRAFICO Cp - Cpk'!$M$2,B30,0)</f>
        <v>0</v>
      </c>
      <c r="E30">
        <f>IF(ABS(A30-'GRAFICO Cp - Cpk'!$A$15)&lt;0.000002,B30+0.1,0)</f>
        <v>0</v>
      </c>
      <c r="F30">
        <f>IF(ABS(A30-'GRAFICO Cp - Cpk'!$H$2)&lt;0.01,0.6,0)</f>
        <v>0</v>
      </c>
      <c r="G30">
        <f>IF(ABS(A30-'GRAFICO Cp - Cpk'!$M$2)&lt;0.01,0.6,0)</f>
        <v>0</v>
      </c>
    </row>
    <row r="31" spans="1:7" ht="12">
      <c r="A31">
        <f t="shared" si="0"/>
        <v>125.80000000000008</v>
      </c>
      <c r="B31">
        <f>NORMDIST(A31,'GRAFICO Cp - Cpk'!$A$15,('GRAFICO Cp - Cpk'!$D$12/100),0)</f>
        <v>5.926927111138328E-13</v>
      </c>
      <c r="C31">
        <f>IF(A31&lt;'GRAFICO Cp - Cpk'!$H$2,B31,0)</f>
        <v>0</v>
      </c>
      <c r="D31">
        <f>IF(A31&gt;'GRAFICO Cp - Cpk'!$M$2,B31,0)</f>
        <v>0</v>
      </c>
      <c r="E31">
        <f>IF(ABS(A31-'GRAFICO Cp - Cpk'!$A$15)&lt;0.000002,B31+0.1,0)</f>
        <v>0</v>
      </c>
      <c r="F31">
        <f>IF(ABS(A31-'GRAFICO Cp - Cpk'!$H$2)&lt;0.01,0.6,0)</f>
        <v>0</v>
      </c>
      <c r="G31">
        <f>IF(ABS(A31-'GRAFICO Cp - Cpk'!$M$2)&lt;0.01,0.6,0)</f>
        <v>0</v>
      </c>
    </row>
    <row r="32" spans="1:7" ht="12">
      <c r="A32">
        <f t="shared" si="0"/>
        <v>126.00000000000009</v>
      </c>
      <c r="B32">
        <f>NORMDIST(A32,'GRAFICO Cp - Cpk'!$A$15,('GRAFICO Cp - Cpk'!$D$12/100),0)</f>
        <v>4.751942325185707E-12</v>
      </c>
      <c r="C32">
        <f>IF(A32&lt;'GRAFICO Cp - Cpk'!$H$2,B32,0)</f>
        <v>0</v>
      </c>
      <c r="D32">
        <f>IF(A32&gt;'GRAFICO Cp - Cpk'!$M$2,B32,0)</f>
        <v>0</v>
      </c>
      <c r="E32">
        <f>IF(ABS(A32-'GRAFICO Cp - Cpk'!$A$15)&lt;0.000002,B32+0.1,0)</f>
        <v>0</v>
      </c>
      <c r="F32">
        <f>IF(ABS(A32-'GRAFICO Cp - Cpk'!$H$2)&lt;0.01,0.6,0)</f>
        <v>0</v>
      </c>
      <c r="G32">
        <f>IF(ABS(A32-'GRAFICO Cp - Cpk'!$M$2)&lt;0.01,0.6,0)</f>
        <v>0</v>
      </c>
    </row>
    <row r="33" spans="1:7" ht="12">
      <c r="A33">
        <f t="shared" si="0"/>
        <v>126.20000000000009</v>
      </c>
      <c r="B33">
        <f>NORMDIST(A33,'GRAFICO Cp - Cpk'!$A$15,('GRAFICO Cp - Cpk'!$D$12/100),0)</f>
        <v>3.511236841968001E-11</v>
      </c>
      <c r="C33">
        <f>IF(A33&lt;'GRAFICO Cp - Cpk'!$H$2,B33,0)</f>
        <v>0</v>
      </c>
      <c r="D33">
        <f>IF(A33&gt;'GRAFICO Cp - Cpk'!$M$2,B33,0)</f>
        <v>0</v>
      </c>
      <c r="E33">
        <f>IF(ABS(A33-'GRAFICO Cp - Cpk'!$A$15)&lt;0.000002,B33+0.1,0)</f>
        <v>0</v>
      </c>
      <c r="F33">
        <f>IF(ABS(A33-'GRAFICO Cp - Cpk'!$H$2)&lt;0.01,0.6,0)</f>
        <v>0</v>
      </c>
      <c r="G33">
        <f>IF(ABS(A33-'GRAFICO Cp - Cpk'!$M$2)&lt;0.01,0.6,0)</f>
        <v>0</v>
      </c>
    </row>
    <row r="34" spans="1:7" ht="12">
      <c r="A34">
        <f t="shared" si="0"/>
        <v>126.40000000000009</v>
      </c>
      <c r="B34">
        <f>NORMDIST(A34,'GRAFICO Cp - Cpk'!$A$15,('GRAFICO Cp - Cpk'!$D$12/100),0)</f>
        <v>2.3910930535658755E-10</v>
      </c>
      <c r="C34">
        <f>IF(A34&lt;'GRAFICO Cp - Cpk'!$H$2,B34,0)</f>
        <v>0</v>
      </c>
      <c r="D34">
        <f>IF(A34&gt;'GRAFICO Cp - Cpk'!$M$2,B34,0)</f>
        <v>0</v>
      </c>
      <c r="E34">
        <f>IF(ABS(A34-'GRAFICO Cp - Cpk'!$A$15)&lt;0.000002,B34+0.1,0)</f>
        <v>0</v>
      </c>
      <c r="F34">
        <f>IF(ABS(A34-'GRAFICO Cp - Cpk'!$H$2)&lt;0.01,0.6,0)</f>
        <v>0</v>
      </c>
      <c r="G34">
        <f>IF(ABS(A34-'GRAFICO Cp - Cpk'!$M$2)&lt;0.01,0.6,0)</f>
        <v>0</v>
      </c>
    </row>
    <row r="35" spans="1:7" ht="12">
      <c r="A35">
        <f t="shared" si="0"/>
        <v>126.6000000000001</v>
      </c>
      <c r="B35">
        <f>NORMDIST(A35,'GRAFICO Cp - Cpk'!$A$15,('GRAFICO Cp - Cpk'!$D$12/100),0)</f>
        <v>1.5006527901390201E-09</v>
      </c>
      <c r="C35">
        <f>IF(A35&lt;'GRAFICO Cp - Cpk'!$H$2,B35,0)</f>
        <v>0</v>
      </c>
      <c r="D35">
        <f>IF(A35&gt;'GRAFICO Cp - Cpk'!$M$2,B35,0)</f>
        <v>0</v>
      </c>
      <c r="E35">
        <f>IF(ABS(A35-'GRAFICO Cp - Cpk'!$A$15)&lt;0.000002,B35+0.1,0)</f>
        <v>0</v>
      </c>
      <c r="F35">
        <f>IF(ABS(A35-'GRAFICO Cp - Cpk'!$H$2)&lt;0.01,0.6,0)</f>
        <v>0</v>
      </c>
      <c r="G35">
        <f>IF(ABS(A35-'GRAFICO Cp - Cpk'!$M$2)&lt;0.01,0.6,0)</f>
        <v>0</v>
      </c>
    </row>
    <row r="36" spans="1:7" ht="12">
      <c r="A36">
        <f t="shared" si="0"/>
        <v>126.8000000000001</v>
      </c>
      <c r="B36">
        <f>NORMDIST(A36,'GRAFICO Cp - Cpk'!$A$15,('GRAFICO Cp - Cpk'!$D$12/100),0)</f>
        <v>8.679832642611849E-09</v>
      </c>
      <c r="C36">
        <f>IF(A36&lt;'GRAFICO Cp - Cpk'!$H$2,B36,0)</f>
        <v>0</v>
      </c>
      <c r="D36">
        <f>IF(A36&gt;'GRAFICO Cp - Cpk'!$M$2,B36,0)</f>
        <v>0</v>
      </c>
      <c r="E36">
        <f>IF(ABS(A36-'GRAFICO Cp - Cpk'!$A$15)&lt;0.000002,B36+0.1,0)</f>
        <v>0</v>
      </c>
      <c r="F36">
        <f>IF(ABS(A36-'GRAFICO Cp - Cpk'!$H$2)&lt;0.01,0.6,0)</f>
        <v>0</v>
      </c>
      <c r="G36">
        <f>IF(ABS(A36-'GRAFICO Cp - Cpk'!$M$2)&lt;0.01,0.6,0)</f>
        <v>0</v>
      </c>
    </row>
    <row r="37" spans="1:7" ht="12">
      <c r="A37">
        <f t="shared" si="0"/>
        <v>127.0000000000001</v>
      </c>
      <c r="B37">
        <f>NORMDIST(A37,'GRAFICO Cp - Cpk'!$A$15,('GRAFICO Cp - Cpk'!$D$12/100),0)</f>
        <v>4.626897432195193E-08</v>
      </c>
      <c r="C37">
        <f>IF(A37&lt;'GRAFICO Cp - Cpk'!$H$2,B37,0)</f>
        <v>0</v>
      </c>
      <c r="D37">
        <f>IF(A37&gt;'GRAFICO Cp - Cpk'!$M$2,B37,0)</f>
        <v>0</v>
      </c>
      <c r="E37">
        <f>IF(ABS(A37-'GRAFICO Cp - Cpk'!$A$15)&lt;0.000002,B37+0.1,0)</f>
        <v>0</v>
      </c>
      <c r="F37">
        <f>IF(ABS(A37-'GRAFICO Cp - Cpk'!$H$2)&lt;0.01,0.6,0)</f>
        <v>0</v>
      </c>
      <c r="G37">
        <f>IF(ABS(A37-'GRAFICO Cp - Cpk'!$M$2)&lt;0.01,0.6,0)</f>
        <v>0</v>
      </c>
    </row>
    <row r="38" spans="1:7" ht="12">
      <c r="A38">
        <f t="shared" si="0"/>
        <v>127.2000000000001</v>
      </c>
      <c r="B38">
        <f>NORMDIST(A38,'GRAFICO Cp - Cpk'!$A$15,('GRAFICO Cp - Cpk'!$D$12/100),0)</f>
        <v>2.2730855556747855E-07</v>
      </c>
      <c r="C38">
        <f>IF(A38&lt;'GRAFICO Cp - Cpk'!$H$2,B38,0)</f>
        <v>0</v>
      </c>
      <c r="D38">
        <f>IF(A38&gt;'GRAFICO Cp - Cpk'!$M$2,B38,0)</f>
        <v>0</v>
      </c>
      <c r="E38">
        <f>IF(ABS(A38-'GRAFICO Cp - Cpk'!$A$15)&lt;0.000002,B38+0.1,0)</f>
        <v>0</v>
      </c>
      <c r="F38">
        <f>IF(ABS(A38-'GRAFICO Cp - Cpk'!$H$2)&lt;0.01,0.6,0)</f>
        <v>0</v>
      </c>
      <c r="G38">
        <f>IF(ABS(A38-'GRAFICO Cp - Cpk'!$M$2)&lt;0.01,0.6,0)</f>
        <v>0</v>
      </c>
    </row>
    <row r="39" spans="1:7" ht="12">
      <c r="A39">
        <f t="shared" si="0"/>
        <v>127.4000000000001</v>
      </c>
      <c r="B39">
        <f>NORMDIST(A39,'GRAFICO Cp - Cpk'!$A$15,('GRAFICO Cp - Cpk'!$D$12/100),0)</f>
        <v>1.0291746525109978E-06</v>
      </c>
      <c r="C39">
        <f>IF(A39&lt;'GRAFICO Cp - Cpk'!$H$2,B39,0)</f>
        <v>0</v>
      </c>
      <c r="D39">
        <f>IF(A39&gt;'GRAFICO Cp - Cpk'!$M$2,B39,0)</f>
        <v>0</v>
      </c>
      <c r="E39">
        <f>IF(ABS(A39-'GRAFICO Cp - Cpk'!$A$15)&lt;0.000002,B39+0.1,0)</f>
        <v>0</v>
      </c>
      <c r="F39">
        <f>IF(ABS(A39-'GRAFICO Cp - Cpk'!$H$2)&lt;0.01,0.6,0)</f>
        <v>0</v>
      </c>
      <c r="G39">
        <f>IF(ABS(A39-'GRAFICO Cp - Cpk'!$M$2)&lt;0.01,0.6,0)</f>
        <v>0</v>
      </c>
    </row>
    <row r="40" spans="1:7" ht="12">
      <c r="A40">
        <f t="shared" si="0"/>
        <v>127.60000000000011</v>
      </c>
      <c r="B40">
        <f>NORMDIST(A40,'GRAFICO Cp - Cpk'!$A$15,('GRAFICO Cp - Cpk'!$D$12/100),0)</f>
        <v>4.294471944672838E-06</v>
      </c>
      <c r="C40">
        <f>IF(A40&lt;'GRAFICO Cp - Cpk'!$H$2,B40,0)</f>
        <v>0</v>
      </c>
      <c r="D40">
        <f>IF(A40&gt;'GRAFICO Cp - Cpk'!$M$2,B40,0)</f>
        <v>0</v>
      </c>
      <c r="E40">
        <f>IF(ABS(A40-'GRAFICO Cp - Cpk'!$A$15)&lt;0.000002,B40+0.1,0)</f>
        <v>0</v>
      </c>
      <c r="F40">
        <f>IF(ABS(A40-'GRAFICO Cp - Cpk'!$H$2)&lt;0.01,0.6,0)</f>
        <v>0</v>
      </c>
      <c r="G40">
        <f>IF(ABS(A40-'GRAFICO Cp - Cpk'!$M$2)&lt;0.01,0.6,0)</f>
        <v>0</v>
      </c>
    </row>
    <row r="41" spans="1:7" ht="12">
      <c r="A41">
        <f t="shared" si="0"/>
        <v>127.80000000000011</v>
      </c>
      <c r="B41">
        <f>NORMDIST(A41,'GRAFICO Cp - Cpk'!$A$15,('GRAFICO Cp - Cpk'!$D$12/100),0)</f>
        <v>1.651497222211656E-05</v>
      </c>
      <c r="C41">
        <f>IF(A41&lt;'GRAFICO Cp - Cpk'!$H$2,B41,0)</f>
        <v>0</v>
      </c>
      <c r="D41">
        <f>IF(A41&gt;'GRAFICO Cp - Cpk'!$M$2,B41,0)</f>
        <v>0</v>
      </c>
      <c r="E41">
        <f>IF(ABS(A41-'GRAFICO Cp - Cpk'!$A$15)&lt;0.000002,B41+0.1,0)</f>
        <v>0</v>
      </c>
      <c r="F41">
        <f>IF(ABS(A41-'GRAFICO Cp - Cpk'!$H$2)&lt;0.01,0.6,0)</f>
        <v>0</v>
      </c>
      <c r="G41">
        <f>IF(ABS(A41-'GRAFICO Cp - Cpk'!$M$2)&lt;0.01,0.6,0)</f>
        <v>0</v>
      </c>
    </row>
    <row r="42" spans="1:7" ht="12">
      <c r="A42">
        <f t="shared" si="0"/>
        <v>128.0000000000001</v>
      </c>
      <c r="B42">
        <f>NORMDIST(A42,'GRAFICO Cp - Cpk'!$A$15,('GRAFICO Cp - Cpk'!$D$12/100),0)</f>
        <v>5.853199333209887E-05</v>
      </c>
      <c r="C42">
        <f>IF(A42&lt;'GRAFICO Cp - Cpk'!$H$2,B42,0)</f>
        <v>0</v>
      </c>
      <c r="D42">
        <f>IF(A42&gt;'GRAFICO Cp - Cpk'!$M$2,B42,0)</f>
        <v>0</v>
      </c>
      <c r="E42">
        <f>IF(ABS(A42-'GRAFICO Cp - Cpk'!$A$15)&lt;0.000002,B42+0.1,0)</f>
        <v>0</v>
      </c>
      <c r="F42">
        <f>IF(ABS(A42-'GRAFICO Cp - Cpk'!$H$2)&lt;0.01,0.6,0)</f>
        <v>0</v>
      </c>
      <c r="G42">
        <f>IF(ABS(A42-'GRAFICO Cp - Cpk'!$M$2)&lt;0.01,0.6,0)</f>
        <v>0</v>
      </c>
    </row>
    <row r="43" spans="1:7" ht="12">
      <c r="A43">
        <f t="shared" si="0"/>
        <v>128.2000000000001</v>
      </c>
      <c r="B43">
        <f>NORMDIST(A43,'GRAFICO Cp - Cpk'!$A$15,('GRAFICO Cp - Cpk'!$D$12/100),0)</f>
        <v>0.0001911860368070908</v>
      </c>
      <c r="C43">
        <f>IF(A43&lt;'GRAFICO Cp - Cpk'!$H$2,B43,0)</f>
        <v>0</v>
      </c>
      <c r="D43">
        <f>IF(A43&gt;'GRAFICO Cp - Cpk'!$M$2,B43,0)</f>
        <v>0</v>
      </c>
      <c r="E43">
        <f>IF(ABS(A43-'GRAFICO Cp - Cpk'!$A$15)&lt;0.000002,B43+0.1,0)</f>
        <v>0</v>
      </c>
      <c r="F43">
        <f>IF(ABS(A43-'GRAFICO Cp - Cpk'!$H$2)&lt;0.01,0.6,0)</f>
        <v>0</v>
      </c>
      <c r="G43">
        <f>IF(ABS(A43-'GRAFICO Cp - Cpk'!$M$2)&lt;0.01,0.6,0)</f>
        <v>0</v>
      </c>
    </row>
    <row r="44" spans="1:7" ht="12">
      <c r="A44">
        <f t="shared" si="0"/>
        <v>128.4000000000001</v>
      </c>
      <c r="B44">
        <f>NORMDIST(A44,'GRAFICO Cp - Cpk'!$A$15,('GRAFICO Cp - Cpk'!$D$12/100),0)</f>
        <v>0.0005755279451533505</v>
      </c>
      <c r="C44">
        <f>IF(A44&lt;'GRAFICO Cp - Cpk'!$H$2,B44,0)</f>
        <v>0</v>
      </c>
      <c r="D44">
        <f>IF(A44&gt;'GRAFICO Cp - Cpk'!$M$2,B44,0)</f>
        <v>0</v>
      </c>
      <c r="E44">
        <f>IF(ABS(A44-'GRAFICO Cp - Cpk'!$A$15)&lt;0.000002,B44+0.1,0)</f>
        <v>0</v>
      </c>
      <c r="F44">
        <f>IF(ABS(A44-'GRAFICO Cp - Cpk'!$H$2)&lt;0.01,0.6,0)</f>
        <v>0</v>
      </c>
      <c r="G44">
        <f>IF(ABS(A44-'GRAFICO Cp - Cpk'!$M$2)&lt;0.01,0.6,0)</f>
        <v>0</v>
      </c>
    </row>
    <row r="45" spans="1:7" ht="12">
      <c r="A45">
        <f t="shared" si="0"/>
        <v>128.60000000000008</v>
      </c>
      <c r="B45">
        <f>NORMDIST(A45,'GRAFICO Cp - Cpk'!$A$15,('GRAFICO Cp - Cpk'!$D$12/100),0)</f>
        <v>0.0015967026664032537</v>
      </c>
      <c r="C45">
        <f>IF(A45&lt;'GRAFICO Cp - Cpk'!$H$2,B45,0)</f>
        <v>0</v>
      </c>
      <c r="D45">
        <f>IF(A45&gt;'GRAFICO Cp - Cpk'!$M$2,B45,0)</f>
        <v>0</v>
      </c>
      <c r="E45">
        <f>IF(ABS(A45-'GRAFICO Cp - Cpk'!$A$15)&lt;0.000002,B45+0.1,0)</f>
        <v>0</v>
      </c>
      <c r="F45">
        <f>IF(ABS(A45-'GRAFICO Cp - Cpk'!$H$2)&lt;0.01,0.6,0)</f>
        <v>0</v>
      </c>
      <c r="G45">
        <f>IF(ABS(A45-'GRAFICO Cp - Cpk'!$M$2)&lt;0.01,0.6,0)</f>
        <v>0</v>
      </c>
    </row>
    <row r="46" spans="1:7" ht="12">
      <c r="A46">
        <f t="shared" si="0"/>
        <v>128.80000000000007</v>
      </c>
      <c r="B46">
        <f>NORMDIST(A46,'GRAFICO Cp - Cpk'!$A$15,('GRAFICO Cp - Cpk'!$D$12/100),0)</f>
        <v>0.004082527081965697</v>
      </c>
      <c r="C46">
        <f>IF(A46&lt;'GRAFICO Cp - Cpk'!$H$2,B46,0)</f>
        <v>0</v>
      </c>
      <c r="D46">
        <f>IF(A46&gt;'GRAFICO Cp - Cpk'!$M$2,B46,0)</f>
        <v>0</v>
      </c>
      <c r="E46">
        <f>IF(ABS(A46-'GRAFICO Cp - Cpk'!$A$15)&lt;0.000002,B46+0.1,0)</f>
        <v>0</v>
      </c>
      <c r="F46">
        <f>IF(ABS(A46-'GRAFICO Cp - Cpk'!$H$2)&lt;0.01,0.6,0)</f>
        <v>0</v>
      </c>
      <c r="G46">
        <f>IF(ABS(A46-'GRAFICO Cp - Cpk'!$M$2)&lt;0.01,0.6,0)</f>
        <v>0</v>
      </c>
    </row>
    <row r="47" spans="1:7" ht="12">
      <c r="A47">
        <f t="shared" si="0"/>
        <v>129.00000000000006</v>
      </c>
      <c r="B47">
        <f>NORMDIST(A47,'GRAFICO Cp - Cpk'!$A$15,('GRAFICO Cp - Cpk'!$D$12/100),0)</f>
        <v>0.009620142107474007</v>
      </c>
      <c r="C47">
        <f>IF(A47&lt;'GRAFICO Cp - Cpk'!$H$2,B47,0)</f>
        <v>0</v>
      </c>
      <c r="D47">
        <f>IF(A47&gt;'GRAFICO Cp - Cpk'!$M$2,B47,0)</f>
        <v>0</v>
      </c>
      <c r="E47">
        <f>IF(ABS(A47-'GRAFICO Cp - Cpk'!$A$15)&lt;0.000002,B47+0.1,0)</f>
        <v>0</v>
      </c>
      <c r="F47">
        <f>IF(ABS(A47-'GRAFICO Cp - Cpk'!$H$2)&lt;0.01,0.6,0)</f>
        <v>0</v>
      </c>
      <c r="G47">
        <f>IF(ABS(A47-'GRAFICO Cp - Cpk'!$M$2)&lt;0.01,0.6,0)</f>
        <v>0</v>
      </c>
    </row>
    <row r="48" spans="1:7" ht="12">
      <c r="A48">
        <f t="shared" si="0"/>
        <v>129.20000000000005</v>
      </c>
      <c r="B48">
        <f>NORMDIST(A48,'GRAFICO Cp - Cpk'!$A$15,('GRAFICO Cp - Cpk'!$D$12/100),0)</f>
        <v>0.020892061217049215</v>
      </c>
      <c r="C48">
        <f>IF(A48&lt;'GRAFICO Cp - Cpk'!$H$2,B48,0)</f>
        <v>0</v>
      </c>
      <c r="D48">
        <f>IF(A48&gt;'GRAFICO Cp - Cpk'!$M$2,B48,0)</f>
        <v>0</v>
      </c>
      <c r="E48">
        <f>IF(ABS(A48-'GRAFICO Cp - Cpk'!$A$15)&lt;0.000002,B48+0.1,0)</f>
        <v>0</v>
      </c>
      <c r="F48">
        <f>IF(ABS(A48-'GRAFICO Cp - Cpk'!$H$2)&lt;0.01,0.6,0)</f>
        <v>0</v>
      </c>
      <c r="G48">
        <f>IF(ABS(A48-'GRAFICO Cp - Cpk'!$M$2)&lt;0.01,0.6,0)</f>
        <v>0</v>
      </c>
    </row>
    <row r="49" spans="1:7" ht="12">
      <c r="A49">
        <f t="shared" si="0"/>
        <v>129.40000000000003</v>
      </c>
      <c r="B49">
        <f>NORMDIST(A49,'GRAFICO Cp - Cpk'!$A$15,('GRAFICO Cp - Cpk'!$D$12/100),0)</f>
        <v>0.041814651470234304</v>
      </c>
      <c r="C49">
        <f>IF(A49&lt;'GRAFICO Cp - Cpk'!$H$2,B49,0)</f>
        <v>0</v>
      </c>
      <c r="D49">
        <f>IF(A49&gt;'GRAFICO Cp - Cpk'!$M$2,B49,0)</f>
        <v>0</v>
      </c>
      <c r="E49">
        <f>IF(ABS(A49-'GRAFICO Cp - Cpk'!$A$15)&lt;0.000002,B49+0.1,0)</f>
        <v>0</v>
      </c>
      <c r="F49">
        <f>IF(ABS(A49-'GRAFICO Cp - Cpk'!$H$2)&lt;0.01,0.6,0)</f>
        <v>0</v>
      </c>
      <c r="G49">
        <f>IF(ABS(A49-'GRAFICO Cp - Cpk'!$M$2)&lt;0.01,0.6,0)</f>
        <v>0</v>
      </c>
    </row>
    <row r="50" spans="1:7" ht="12">
      <c r="A50">
        <f t="shared" si="0"/>
        <v>129.60000000000002</v>
      </c>
      <c r="B50">
        <f>NORMDIST(A50,'GRAFICO Cp - Cpk'!$A$15,('GRAFICO Cp - Cpk'!$D$12/100),0)</f>
        <v>0.07712995216170224</v>
      </c>
      <c r="C50">
        <f>IF(A50&lt;'GRAFICO Cp - Cpk'!$H$2,B50,0)</f>
        <v>0</v>
      </c>
      <c r="D50">
        <f>IF(A50&gt;'GRAFICO Cp - Cpk'!$M$2,B50,0)</f>
        <v>0</v>
      </c>
      <c r="E50">
        <f>IF(ABS(A50-'GRAFICO Cp - Cpk'!$A$15)&lt;0.000002,B50+0.1,0)</f>
        <v>0</v>
      </c>
      <c r="F50">
        <f>IF(ABS(A50-'GRAFICO Cp - Cpk'!$H$2)&lt;0.01,0.6,0)</f>
        <v>0</v>
      </c>
      <c r="G50">
        <f>IF(ABS(A50-'GRAFICO Cp - Cpk'!$M$2)&lt;0.01,0.6,0)</f>
        <v>0</v>
      </c>
    </row>
    <row r="51" spans="1:7" ht="12">
      <c r="A51">
        <f t="shared" si="0"/>
        <v>129.8</v>
      </c>
      <c r="B51">
        <f>NORMDIST(A51,'GRAFICO Cp - Cpk'!$A$15,('GRAFICO Cp - Cpk'!$D$12/100),0)</f>
        <v>0.1311188199487294</v>
      </c>
      <c r="C51">
        <f>IF(A51&lt;'GRAFICO Cp - Cpk'!$H$2,B51,0)</f>
        <v>0</v>
      </c>
      <c r="D51">
        <f>IF(A51&gt;'GRAFICO Cp - Cpk'!$M$2,B51,0)</f>
        <v>0</v>
      </c>
      <c r="E51">
        <f>IF(ABS(A51-'GRAFICO Cp - Cpk'!$A$15)&lt;0.000002,B51+0.1,0)</f>
        <v>0</v>
      </c>
      <c r="F51">
        <f>IF(ABS(A51-'GRAFICO Cp - Cpk'!$H$2)&lt;0.01,0.6,0)</f>
        <v>0</v>
      </c>
      <c r="G51">
        <f>IF(ABS(A51-'GRAFICO Cp - Cpk'!$M$2)&lt;0.01,0.6,0)</f>
        <v>0</v>
      </c>
    </row>
    <row r="52" spans="1:7" ht="12">
      <c r="A52">
        <f t="shared" si="0"/>
        <v>130</v>
      </c>
      <c r="B52">
        <f>NORMDIST(A52,'GRAFICO Cp - Cpk'!$A$15,('GRAFICO Cp - Cpk'!$D$12/100),0)</f>
        <v>0.20542551821266894</v>
      </c>
      <c r="C52">
        <f>IF(A52&lt;'GRAFICO Cp - Cpk'!$H$2,B52,0)</f>
        <v>0</v>
      </c>
      <c r="D52">
        <f>IF(A52&gt;'GRAFICO Cp - Cpk'!$M$2,B52,0)</f>
        <v>0</v>
      </c>
      <c r="E52">
        <f>IF(ABS(A52-'GRAFICO Cp - Cpk'!$A$15)&lt;0.000002,B52+0.1,0)</f>
        <v>0</v>
      </c>
      <c r="F52">
        <f>IF(ABS(A52-'GRAFICO Cp - Cpk'!$H$2)&lt;0.01,0.6,0)</f>
        <v>0</v>
      </c>
      <c r="G52">
        <f>IF(ABS(A52-'GRAFICO Cp - Cpk'!$M$2)&lt;0.01,0.6,0)</f>
        <v>0</v>
      </c>
    </row>
    <row r="53" spans="1:7" ht="12">
      <c r="A53">
        <f t="shared" si="0"/>
        <v>130.2</v>
      </c>
      <c r="B53">
        <f>NORMDIST(A53,'GRAFICO Cp - Cpk'!$A$15,('GRAFICO Cp - Cpk'!$D$12/100),0)</f>
        <v>0.2966136544502809</v>
      </c>
      <c r="C53">
        <f>IF(A53&lt;'GRAFICO Cp - Cpk'!$H$2,B53,0)</f>
        <v>0</v>
      </c>
      <c r="D53">
        <f>IF(A53&gt;'GRAFICO Cp - Cpk'!$M$2,B53,0)</f>
        <v>0</v>
      </c>
      <c r="E53">
        <f>IF(ABS(A53-'GRAFICO Cp - Cpk'!$A$15)&lt;0.000002,B53+0.1,0)</f>
        <v>0</v>
      </c>
      <c r="F53">
        <f>IF(ABS(A53-'GRAFICO Cp - Cpk'!$H$2)&lt;0.01,0.6,0)</f>
        <v>0</v>
      </c>
      <c r="G53">
        <f>IF(ABS(A53-'GRAFICO Cp - Cpk'!$M$2)&lt;0.01,0.6,0)</f>
        <v>0</v>
      </c>
    </row>
    <row r="54" spans="1:7" ht="12">
      <c r="A54">
        <f t="shared" si="0"/>
        <v>130.39999999999998</v>
      </c>
      <c r="B54">
        <f>NORMDIST(A54,'GRAFICO Cp - Cpk'!$A$15,('GRAFICO Cp - Cpk'!$D$12/100),0)</f>
        <v>0.3947074079064187</v>
      </c>
      <c r="C54">
        <f>IF(A54&lt;'GRAFICO Cp - Cpk'!$H$2,B54,0)</f>
        <v>0</v>
      </c>
      <c r="D54">
        <f>IF(A54&gt;'GRAFICO Cp - Cpk'!$M$2,B54,0)</f>
        <v>0</v>
      </c>
      <c r="E54">
        <f>IF(ABS(A54-'GRAFICO Cp - Cpk'!$A$15)&lt;0.000002,B54+0.1,0)</f>
        <v>0</v>
      </c>
      <c r="F54">
        <f>IF(ABS(A54-'GRAFICO Cp - Cpk'!$H$2)&lt;0.01,0.6,0)</f>
        <v>0</v>
      </c>
      <c r="G54">
        <f>IF(ABS(A54-'GRAFICO Cp - Cpk'!$M$2)&lt;0.01,0.6,0)</f>
        <v>0</v>
      </c>
    </row>
    <row r="55" spans="1:7" ht="12">
      <c r="A55">
        <f t="shared" si="0"/>
        <v>130.59999999999997</v>
      </c>
      <c r="B55">
        <f>NORMDIST(A55,'GRAFICO Cp - Cpk'!$A$15,('GRAFICO Cp - Cpk'!$D$12/100),0)</f>
        <v>0.48406847965254024</v>
      </c>
      <c r="C55">
        <f>IF(A55&lt;'GRAFICO Cp - Cpk'!$H$2,B55,0)</f>
        <v>0</v>
      </c>
      <c r="D55">
        <f>IF(A55&gt;'GRAFICO Cp - Cpk'!$M$2,B55,0)</f>
        <v>0</v>
      </c>
      <c r="E55">
        <f>IF(ABS(A55-'GRAFICO Cp - Cpk'!$A$15)&lt;0.000002,B55+0.1,0)</f>
        <v>0</v>
      </c>
      <c r="F55">
        <f>IF(ABS(A55-'GRAFICO Cp - Cpk'!$H$2)&lt;0.01,0.6,0)</f>
        <v>0</v>
      </c>
      <c r="G55">
        <f>IF(ABS(A55-'GRAFICO Cp - Cpk'!$M$2)&lt;0.01,0.6,0)</f>
        <v>0</v>
      </c>
    </row>
    <row r="56" spans="1:7" ht="12">
      <c r="A56">
        <f t="shared" si="0"/>
        <v>130.79999999999995</v>
      </c>
      <c r="B56">
        <f>NORMDIST(A56,'GRAFICO Cp - Cpk'!$A$15,('GRAFICO Cp - Cpk'!$D$12/100),0)</f>
        <v>0.5471239427774359</v>
      </c>
      <c r="C56">
        <f>IF(A56&lt;'GRAFICO Cp - Cpk'!$H$2,B56,0)</f>
        <v>0</v>
      </c>
      <c r="D56">
        <f>IF(A56&gt;'GRAFICO Cp - Cpk'!$M$2,B56,0)</f>
        <v>0</v>
      </c>
      <c r="E56">
        <f>IF(ABS(A56-'GRAFICO Cp - Cpk'!$A$15)&lt;0.000002,B56+0.1,0)</f>
        <v>0</v>
      </c>
      <c r="F56">
        <f>IF(ABS(A56-'GRAFICO Cp - Cpk'!$H$2)&lt;0.01,0.6,0)</f>
        <v>0</v>
      </c>
      <c r="G56">
        <f>IF(ABS(A56-'GRAFICO Cp - Cpk'!$M$2)&lt;0.01,0.6,0)</f>
        <v>0</v>
      </c>
    </row>
    <row r="57" spans="1:7" ht="12">
      <c r="A57">
        <f t="shared" si="0"/>
        <v>130.99999999999994</v>
      </c>
      <c r="B57">
        <f>NORMDIST(A57,'GRAFICO Cp - Cpk'!$A$15,('GRAFICO Cp - Cpk'!$D$12/100),0)</f>
        <v>0.5699175434306182</v>
      </c>
      <c r="C57">
        <f>IF(A57&lt;'GRAFICO Cp - Cpk'!$H$2,B57,0)</f>
        <v>0</v>
      </c>
      <c r="D57">
        <f>IF(A57&gt;'GRAFICO Cp - Cpk'!$M$2,B57,0)</f>
        <v>0</v>
      </c>
      <c r="E57">
        <f>IF(ABS(A57-'GRAFICO Cp - Cpk'!$A$15)&lt;0.000002,B57+0.1,0)</f>
        <v>0.6699175434306182</v>
      </c>
      <c r="F57">
        <f>IF(ABS(A57-'GRAFICO Cp - Cpk'!$H$2)&lt;0.01,0.6,0)</f>
        <v>0</v>
      </c>
      <c r="G57">
        <f>IF(ABS(A57-'GRAFICO Cp - Cpk'!$M$2)&lt;0.01,0.6,0)</f>
        <v>0</v>
      </c>
    </row>
    <row r="58" spans="1:7" ht="12">
      <c r="A58">
        <f t="shared" si="0"/>
        <v>131.19999999999993</v>
      </c>
      <c r="B58">
        <f>NORMDIST(A58,'GRAFICO Cp - Cpk'!$A$15,('GRAFICO Cp - Cpk'!$D$12/100),0)</f>
        <v>0.5471239427774613</v>
      </c>
      <c r="C58">
        <f>IF(A58&lt;'GRAFICO Cp - Cpk'!$H$2,B58,0)</f>
        <v>0</v>
      </c>
      <c r="D58">
        <f>IF(A58&gt;'GRAFICO Cp - Cpk'!$M$2,B58,0)</f>
        <v>0</v>
      </c>
      <c r="E58">
        <f>IF(ABS(A58-'GRAFICO Cp - Cpk'!$A$15)&lt;0.000002,B58+0.1,0)</f>
        <v>0</v>
      </c>
      <c r="F58">
        <f>IF(ABS(A58-'GRAFICO Cp - Cpk'!$H$2)&lt;0.01,0.6,0)</f>
        <v>0</v>
      </c>
      <c r="G58">
        <f>IF(ABS(A58-'GRAFICO Cp - Cpk'!$M$2)&lt;0.01,0.6,0)</f>
        <v>0</v>
      </c>
    </row>
    <row r="59" spans="1:7" ht="12">
      <c r="A59">
        <f t="shared" si="0"/>
        <v>131.39999999999992</v>
      </c>
      <c r="B59">
        <f>NORMDIST(A59,'GRAFICO Cp - Cpk'!$A$15,('GRAFICO Cp - Cpk'!$D$12/100),0)</f>
        <v>0.48406847965258504</v>
      </c>
      <c r="C59">
        <f>IF(A59&lt;'GRAFICO Cp - Cpk'!$H$2,B59,0)</f>
        <v>0</v>
      </c>
      <c r="D59">
        <f>IF(A59&gt;'GRAFICO Cp - Cpk'!$M$2,B59,0)</f>
        <v>0</v>
      </c>
      <c r="E59">
        <f>IF(ABS(A59-'GRAFICO Cp - Cpk'!$A$15)&lt;0.000002,B59+0.1,0)</f>
        <v>0</v>
      </c>
      <c r="F59">
        <f>IF(ABS(A59-'GRAFICO Cp - Cpk'!$H$2)&lt;0.01,0.6,0)</f>
        <v>0</v>
      </c>
      <c r="G59">
        <f>IF(ABS(A59-'GRAFICO Cp - Cpk'!$M$2)&lt;0.01,0.6,0)</f>
        <v>0</v>
      </c>
    </row>
    <row r="60" spans="1:7" ht="12">
      <c r="A60">
        <f t="shared" si="0"/>
        <v>131.5999999999999</v>
      </c>
      <c r="B60">
        <f>NORMDIST(A60,'GRAFICO Cp - Cpk'!$A$15,('GRAFICO Cp - Cpk'!$D$12/100),0)</f>
        <v>0.39470740790647363</v>
      </c>
      <c r="C60">
        <f>IF(A60&lt;'GRAFICO Cp - Cpk'!$H$2,B60,0)</f>
        <v>0</v>
      </c>
      <c r="D60">
        <f>IF(A60&gt;'GRAFICO Cp - Cpk'!$M$2,B60,0)</f>
        <v>0</v>
      </c>
      <c r="E60">
        <f>IF(ABS(A60-'GRAFICO Cp - Cpk'!$A$15)&lt;0.000002,B60+0.1,0)</f>
        <v>0</v>
      </c>
      <c r="F60">
        <f>IF(ABS(A60-'GRAFICO Cp - Cpk'!$H$2)&lt;0.01,0.6,0)</f>
        <v>0</v>
      </c>
      <c r="G60">
        <f>IF(ABS(A60-'GRAFICO Cp - Cpk'!$M$2)&lt;0.01,0.6,0)</f>
        <v>0</v>
      </c>
    </row>
    <row r="61" spans="1:7" ht="12">
      <c r="A61">
        <f t="shared" si="0"/>
        <v>131.7999999999999</v>
      </c>
      <c r="B61">
        <f>NORMDIST(A61,'GRAFICO Cp - Cpk'!$A$15,('GRAFICO Cp - Cpk'!$D$12/100),0)</f>
        <v>0.29661365445033605</v>
      </c>
      <c r="C61">
        <f>IF(A61&lt;'GRAFICO Cp - Cpk'!$H$2,B61,0)</f>
        <v>0</v>
      </c>
      <c r="D61">
        <f>IF(A61&gt;'GRAFICO Cp - Cpk'!$M$2,B61,0)</f>
        <v>0</v>
      </c>
      <c r="E61">
        <f>IF(ABS(A61-'GRAFICO Cp - Cpk'!$A$15)&lt;0.000002,B61+0.1,0)</f>
        <v>0</v>
      </c>
      <c r="F61">
        <f>IF(ABS(A61-'GRAFICO Cp - Cpk'!$H$2)&lt;0.01,0.6,0)</f>
        <v>0</v>
      </c>
      <c r="G61">
        <f>IF(ABS(A61-'GRAFICO Cp - Cpk'!$M$2)&lt;0.01,0.6,0)</f>
        <v>0</v>
      </c>
    </row>
    <row r="62" spans="1:7" ht="12">
      <c r="A62">
        <f t="shared" si="0"/>
        <v>131.9999999999999</v>
      </c>
      <c r="B62">
        <f>NORMDIST(A62,'GRAFICO Cp - Cpk'!$A$15,('GRAFICO Cp - Cpk'!$D$12/100),0)</f>
        <v>0.2054255182127166</v>
      </c>
      <c r="C62">
        <f>IF(A62&lt;'GRAFICO Cp - Cpk'!$H$2,B62,0)</f>
        <v>0</v>
      </c>
      <c r="D62">
        <f>IF(A62&gt;'GRAFICO Cp - Cpk'!$M$2,B62,0)</f>
        <v>0</v>
      </c>
      <c r="E62">
        <f>IF(ABS(A62-'GRAFICO Cp - Cpk'!$A$15)&lt;0.000002,B62+0.1,0)</f>
        <v>0</v>
      </c>
      <c r="F62">
        <f>IF(ABS(A62-'GRAFICO Cp - Cpk'!$H$2)&lt;0.01,0.6,0)</f>
        <v>0</v>
      </c>
      <c r="G62">
        <f>IF(ABS(A62-'GRAFICO Cp - Cpk'!$M$2)&lt;0.01,0.6,0)</f>
        <v>0</v>
      </c>
    </row>
    <row r="63" spans="1:7" ht="12">
      <c r="A63">
        <f t="shared" si="0"/>
        <v>132.19999999999987</v>
      </c>
      <c r="B63">
        <f>NORMDIST(A63,'GRAFICO Cp - Cpk'!$A$15,('GRAFICO Cp - Cpk'!$D$12/100),0)</f>
        <v>0.13111881994876592</v>
      </c>
      <c r="C63">
        <f>IF(A63&lt;'GRAFICO Cp - Cpk'!$H$2,B63,0)</f>
        <v>0</v>
      </c>
      <c r="D63">
        <f>IF(A63&gt;'GRAFICO Cp - Cpk'!$M$2,B63,0)</f>
        <v>0</v>
      </c>
      <c r="E63">
        <f>IF(ABS(A63-'GRAFICO Cp - Cpk'!$A$15)&lt;0.000002,B63+0.1,0)</f>
        <v>0</v>
      </c>
      <c r="F63">
        <f>IF(ABS(A63-'GRAFICO Cp - Cpk'!$H$2)&lt;0.01,0.6,0)</f>
        <v>0</v>
      </c>
      <c r="G63">
        <f>IF(ABS(A63-'GRAFICO Cp - Cpk'!$M$2)&lt;0.01,0.6,0)</f>
        <v>0</v>
      </c>
    </row>
    <row r="64" spans="1:7" ht="12">
      <c r="A64">
        <f t="shared" si="0"/>
        <v>132.39999999999986</v>
      </c>
      <c r="B64">
        <f>NORMDIST(A64,'GRAFICO Cp - Cpk'!$A$15,('GRAFICO Cp - Cpk'!$D$12/100),0)</f>
        <v>0.07712995216172727</v>
      </c>
      <c r="C64">
        <f>IF(A64&lt;'GRAFICO Cp - Cpk'!$H$2,B64,0)</f>
        <v>0</v>
      </c>
      <c r="D64">
        <f>IF(A64&gt;'GRAFICO Cp - Cpk'!$M$2,B64,0)</f>
        <v>0</v>
      </c>
      <c r="E64">
        <f>IF(ABS(A64-'GRAFICO Cp - Cpk'!$A$15)&lt;0.000002,B64+0.1,0)</f>
        <v>0</v>
      </c>
      <c r="F64">
        <f>IF(ABS(A64-'GRAFICO Cp - Cpk'!$H$2)&lt;0.01,0.6,0)</f>
        <v>0</v>
      </c>
      <c r="G64">
        <f>IF(ABS(A64-'GRAFICO Cp - Cpk'!$M$2)&lt;0.01,0.6,0)</f>
        <v>0</v>
      </c>
    </row>
    <row r="65" spans="1:7" ht="12">
      <c r="A65">
        <f t="shared" si="0"/>
        <v>132.59999999999985</v>
      </c>
      <c r="B65">
        <f>NORMDIST(A65,'GRAFICO Cp - Cpk'!$A$15,('GRAFICO Cp - Cpk'!$D$12/100),0)</f>
        <v>0.04181465147024985</v>
      </c>
      <c r="C65">
        <f>IF(A65&lt;'GRAFICO Cp - Cpk'!$H$2,B65,0)</f>
        <v>0</v>
      </c>
      <c r="D65">
        <f>IF(A65&gt;'GRAFICO Cp - Cpk'!$M$2,B65,0)</f>
        <v>0</v>
      </c>
      <c r="E65">
        <f>IF(ABS(A65-'GRAFICO Cp - Cpk'!$A$15)&lt;0.000002,B65+0.1,0)</f>
        <v>0</v>
      </c>
      <c r="F65">
        <f>IF(ABS(A65-'GRAFICO Cp - Cpk'!$H$2)&lt;0.01,0.6,0)</f>
        <v>0</v>
      </c>
      <c r="G65">
        <f>IF(ABS(A65-'GRAFICO Cp - Cpk'!$M$2)&lt;0.01,0.6,0)</f>
        <v>0</v>
      </c>
    </row>
    <row r="66" spans="1:7" ht="12">
      <c r="A66">
        <f t="shared" si="0"/>
        <v>132.79999999999984</v>
      </c>
      <c r="B66">
        <f>NORMDIST(A66,'GRAFICO Cp - Cpk'!$A$15,('GRAFICO Cp - Cpk'!$D$12/100),0)</f>
        <v>0.020892061217057948</v>
      </c>
      <c r="C66">
        <f>IF(A66&lt;'GRAFICO Cp - Cpk'!$H$2,B66,0)</f>
        <v>0</v>
      </c>
      <c r="D66">
        <f>IF(A66&gt;'GRAFICO Cp - Cpk'!$M$2,B66,0)</f>
        <v>0</v>
      </c>
      <c r="E66">
        <f>IF(ABS(A66-'GRAFICO Cp - Cpk'!$A$15)&lt;0.000002,B66+0.1,0)</f>
        <v>0</v>
      </c>
      <c r="F66">
        <f>IF(ABS(A66-'GRAFICO Cp - Cpk'!$H$2)&lt;0.01,0.6,0)</f>
        <v>0</v>
      </c>
      <c r="G66">
        <f>IF(ABS(A66-'GRAFICO Cp - Cpk'!$M$2)&lt;0.01,0.6,0)</f>
        <v>0</v>
      </c>
    </row>
    <row r="67" spans="1:7" ht="12">
      <c r="A67">
        <f t="shared" si="0"/>
        <v>132.99999999999983</v>
      </c>
      <c r="B67">
        <f>NORMDIST(A67,'GRAFICO Cp - Cpk'!$A$15,('GRAFICO Cp - Cpk'!$D$12/100),0)</f>
        <v>0.009620142107478469</v>
      </c>
      <c r="C67">
        <f>IF(A67&lt;'GRAFICO Cp - Cpk'!$H$2,B67,0)</f>
        <v>0</v>
      </c>
      <c r="D67">
        <f>IF(A67&gt;'GRAFICO Cp - Cpk'!$M$2,B67,0)</f>
        <v>0</v>
      </c>
      <c r="E67">
        <f>IF(ABS(A67-'GRAFICO Cp - Cpk'!$A$15)&lt;0.000002,B67+0.1,0)</f>
        <v>0</v>
      </c>
      <c r="F67">
        <f>IF(ABS(A67-'GRAFICO Cp - Cpk'!$H$2)&lt;0.01,0.6,0)</f>
        <v>0</v>
      </c>
      <c r="G67">
        <f>IF(ABS(A67-'GRAFICO Cp - Cpk'!$M$2)&lt;0.01,0.6,0)</f>
        <v>0</v>
      </c>
    </row>
    <row r="68" spans="1:7" ht="12">
      <c r="A68">
        <f aca="true" t="shared" si="1" ref="A68:A102">A67+0.2</f>
        <v>133.19999999999982</v>
      </c>
      <c r="B68">
        <f>NORMDIST(A68,'GRAFICO Cp - Cpk'!$A$15,('GRAFICO Cp - Cpk'!$D$12/100),0)</f>
        <v>0.004082527081967782</v>
      </c>
      <c r="C68">
        <f>IF(A68&lt;'GRAFICO Cp - Cpk'!$H$2,B68,0)</f>
        <v>0</v>
      </c>
      <c r="D68">
        <f>IF(A68&gt;'GRAFICO Cp - Cpk'!$M$2,B68,0)</f>
        <v>0</v>
      </c>
      <c r="E68">
        <f>IF(ABS(A68-'GRAFICO Cp - Cpk'!$A$15)&lt;0.000002,B68+0.1,0)</f>
        <v>0</v>
      </c>
      <c r="F68">
        <f>IF(ABS(A68-'GRAFICO Cp - Cpk'!$H$2)&lt;0.01,0.6,0)</f>
        <v>0</v>
      </c>
      <c r="G68">
        <f>IF(ABS(A68-'GRAFICO Cp - Cpk'!$M$2)&lt;0.01,0.6,0)</f>
        <v>0</v>
      </c>
    </row>
    <row r="69" spans="1:7" ht="12">
      <c r="A69">
        <f t="shared" si="1"/>
        <v>133.3999999999998</v>
      </c>
      <c r="B69">
        <f>NORMDIST(A69,'GRAFICO Cp - Cpk'!$A$15,('GRAFICO Cp - Cpk'!$D$12/100),0)</f>
        <v>0.0015967026664041447</v>
      </c>
      <c r="C69">
        <f>IF(A69&lt;'GRAFICO Cp - Cpk'!$H$2,B69,0)</f>
        <v>0</v>
      </c>
      <c r="D69">
        <f>IF(A69&gt;'GRAFICO Cp - Cpk'!$M$2,B69,0)</f>
        <v>0</v>
      </c>
      <c r="E69">
        <f>IF(ABS(A69-'GRAFICO Cp - Cpk'!$A$15)&lt;0.000002,B69+0.1,0)</f>
        <v>0</v>
      </c>
      <c r="F69">
        <f>IF(ABS(A69-'GRAFICO Cp - Cpk'!$H$2)&lt;0.01,0.6,0)</f>
        <v>0</v>
      </c>
      <c r="G69">
        <f>IF(ABS(A69-'GRAFICO Cp - Cpk'!$M$2)&lt;0.01,0.6,0)</f>
        <v>0</v>
      </c>
    </row>
    <row r="70" spans="1:7" ht="12">
      <c r="A70">
        <f t="shared" si="1"/>
        <v>133.5999999999998</v>
      </c>
      <c r="B70">
        <f>NORMDIST(A70,'GRAFICO Cp - Cpk'!$A$15,('GRAFICO Cp - Cpk'!$D$12/100),0)</f>
        <v>0.0005755279451536982</v>
      </c>
      <c r="C70">
        <f>IF(A70&lt;'GRAFICO Cp - Cpk'!$H$2,B70,0)</f>
        <v>0</v>
      </c>
      <c r="D70">
        <f>IF(A70&gt;'GRAFICO Cp - Cpk'!$M$2,B70,0)</f>
        <v>0</v>
      </c>
      <c r="E70">
        <f>IF(ABS(A70-'GRAFICO Cp - Cpk'!$A$15)&lt;0.000002,B70+0.1,0)</f>
        <v>0</v>
      </c>
      <c r="F70">
        <f>IF(ABS(A70-'GRAFICO Cp - Cpk'!$H$2)&lt;0.01,0.6,0)</f>
        <v>0</v>
      </c>
      <c r="G70">
        <f>IF(ABS(A70-'GRAFICO Cp - Cpk'!$M$2)&lt;0.01,0.6,0)</f>
        <v>0</v>
      </c>
    </row>
    <row r="71" spans="1:7" ht="12">
      <c r="A71">
        <f t="shared" si="1"/>
        <v>133.79999999999978</v>
      </c>
      <c r="B71">
        <f>NORMDIST(A71,'GRAFICO Cp - Cpk'!$A$15,('GRAFICO Cp - Cpk'!$D$12/100),0)</f>
        <v>0.00019118603680721478</v>
      </c>
      <c r="C71">
        <f>IF(A71&lt;'GRAFICO Cp - Cpk'!$H$2,B71,0)</f>
        <v>0</v>
      </c>
      <c r="D71">
        <f>IF(A71&gt;'GRAFICO Cp - Cpk'!$M$2,B71,0)</f>
        <v>0</v>
      </c>
      <c r="E71">
        <f>IF(ABS(A71-'GRAFICO Cp - Cpk'!$A$15)&lt;0.000002,B71+0.1,0)</f>
        <v>0</v>
      </c>
      <c r="F71">
        <f>IF(ABS(A71-'GRAFICO Cp - Cpk'!$H$2)&lt;0.01,0.6,0)</f>
        <v>0</v>
      </c>
      <c r="G71">
        <f>IF(ABS(A71-'GRAFICO Cp - Cpk'!$M$2)&lt;0.01,0.6,0)</f>
        <v>0</v>
      </c>
    </row>
    <row r="72" spans="1:7" ht="12">
      <c r="A72">
        <f t="shared" si="1"/>
        <v>133.99999999999977</v>
      </c>
      <c r="B72">
        <f>NORMDIST(A72,'GRAFICO Cp - Cpk'!$A$15,('GRAFICO Cp - Cpk'!$D$12/100),0)</f>
        <v>5.853199333213963E-05</v>
      </c>
      <c r="C72">
        <f>IF(A72&lt;'GRAFICO Cp - Cpk'!$H$2,B72,0)</f>
        <v>0</v>
      </c>
      <c r="D72">
        <f>IF(A72&gt;'GRAFICO Cp - Cpk'!$M$2,B72,0)</f>
        <v>0</v>
      </c>
      <c r="E72">
        <f>IF(ABS(A72-'GRAFICO Cp - Cpk'!$A$15)&lt;0.000002,B72+0.1,0)</f>
        <v>0</v>
      </c>
      <c r="F72">
        <f>IF(ABS(A72-'GRAFICO Cp - Cpk'!$H$2)&lt;0.01,0.6,0)</f>
        <v>0</v>
      </c>
      <c r="G72">
        <f>IF(ABS(A72-'GRAFICO Cp - Cpk'!$M$2)&lt;0.01,0.6,0)</f>
        <v>0</v>
      </c>
    </row>
    <row r="73" spans="1:7" ht="12">
      <c r="A73">
        <f t="shared" si="1"/>
        <v>134.19999999999976</v>
      </c>
      <c r="B73">
        <f>NORMDIST(A73,'GRAFICO Cp - Cpk'!$A$15,('GRAFICO Cp - Cpk'!$D$12/100),0)</f>
        <v>1.651497222213032E-05</v>
      </c>
      <c r="C73">
        <f>IF(A73&lt;'GRAFICO Cp - Cpk'!$H$2,B73,0)</f>
        <v>0</v>
      </c>
      <c r="D73">
        <f>IF(A73&gt;'GRAFICO Cp - Cpk'!$M$2,B73,0)</f>
        <v>0</v>
      </c>
      <c r="E73">
        <f>IF(ABS(A73-'GRAFICO Cp - Cpk'!$A$15)&lt;0.000002,B73+0.1,0)</f>
        <v>0</v>
      </c>
      <c r="F73">
        <f>IF(ABS(A73-'GRAFICO Cp - Cpk'!$H$2)&lt;0.01,0.6,0)</f>
        <v>0</v>
      </c>
      <c r="G73">
        <f>IF(ABS(A73-'GRAFICO Cp - Cpk'!$M$2)&lt;0.01,0.6,0)</f>
        <v>0</v>
      </c>
    </row>
    <row r="74" spans="1:7" ht="12">
      <c r="A74">
        <f t="shared" si="1"/>
        <v>134.39999999999975</v>
      </c>
      <c r="B74">
        <f>NORMDIST(A74,'GRAFICO Cp - Cpk'!$A$15,('GRAFICO Cp - Cpk'!$D$12/100),0)</f>
        <v>4.29447194467708E-06</v>
      </c>
      <c r="C74">
        <f>IF(A74&lt;'GRAFICO Cp - Cpk'!$H$2,B74,0)</f>
        <v>0</v>
      </c>
      <c r="D74">
        <f>IF(A74&gt;'GRAFICO Cp - Cpk'!$M$2,B74,0)</f>
        <v>0</v>
      </c>
      <c r="E74">
        <f>IF(ABS(A74-'GRAFICO Cp - Cpk'!$A$15)&lt;0.000002,B74+0.1,0)</f>
        <v>0</v>
      </c>
      <c r="F74">
        <f>IF(ABS(A74-'GRAFICO Cp - Cpk'!$H$2)&lt;0.01,0.6,0)</f>
        <v>0</v>
      </c>
      <c r="G74">
        <f>IF(ABS(A74-'GRAFICO Cp - Cpk'!$M$2)&lt;0.01,0.6,0)</f>
        <v>0</v>
      </c>
    </row>
    <row r="75" spans="1:7" ht="12">
      <c r="A75">
        <f t="shared" si="1"/>
        <v>134.59999999999974</v>
      </c>
      <c r="B75">
        <f>NORMDIST(A75,'GRAFICO Cp - Cpk'!$A$15,('GRAFICO Cp - Cpk'!$D$12/100),0)</f>
        <v>1.0291746525121824E-06</v>
      </c>
      <c r="C75">
        <f>IF(A75&lt;'GRAFICO Cp - Cpk'!$H$2,B75,0)</f>
        <v>0</v>
      </c>
      <c r="D75">
        <f>IF(A75&gt;'GRAFICO Cp - Cpk'!$M$2,B75,0)</f>
        <v>0</v>
      </c>
      <c r="E75">
        <f>IF(ABS(A75-'GRAFICO Cp - Cpk'!$A$15)&lt;0.000002,B75+0.1,0)</f>
        <v>0</v>
      </c>
      <c r="F75">
        <f>IF(ABS(A75-'GRAFICO Cp - Cpk'!$H$2)&lt;0.01,0.6,0)</f>
        <v>0</v>
      </c>
      <c r="G75">
        <f>IF(ABS(A75-'GRAFICO Cp - Cpk'!$M$2)&lt;0.01,0.6,0)</f>
        <v>0</v>
      </c>
    </row>
    <row r="76" spans="1:7" ht="12">
      <c r="A76">
        <f t="shared" si="1"/>
        <v>134.79999999999973</v>
      </c>
      <c r="B76">
        <f>NORMDIST(A76,'GRAFICO Cp - Cpk'!$A$15,('GRAFICO Cp - Cpk'!$D$12/100),0)</f>
        <v>2.2730855556778018E-07</v>
      </c>
      <c r="C76">
        <f>IF(A76&lt;'GRAFICO Cp - Cpk'!$H$2,B76,0)</f>
        <v>0</v>
      </c>
      <c r="D76">
        <f>IF(A76&gt;'GRAFICO Cp - Cpk'!$M$2,B76,0)</f>
        <v>0</v>
      </c>
      <c r="E76">
        <f>IF(ABS(A76-'GRAFICO Cp - Cpk'!$A$15)&lt;0.000002,B76+0.1,0)</f>
        <v>0</v>
      </c>
      <c r="F76">
        <f>IF(ABS(A76-'GRAFICO Cp - Cpk'!$H$2)&lt;0.01,0.6,0)</f>
        <v>0</v>
      </c>
      <c r="G76">
        <f>IF(ABS(A76-'GRAFICO Cp - Cpk'!$M$2)&lt;0.01,0.6,0)</f>
        <v>0</v>
      </c>
    </row>
    <row r="77" spans="1:7" ht="12">
      <c r="A77">
        <f t="shared" si="1"/>
        <v>134.99999999999972</v>
      </c>
      <c r="B77">
        <f>NORMDIST(A77,'GRAFICO Cp - Cpk'!$A$15,('GRAFICO Cp - Cpk'!$D$12/100),0)</f>
        <v>4.626897432202179E-08</v>
      </c>
      <c r="C77">
        <f>IF(A77&lt;'GRAFICO Cp - Cpk'!$H$2,B77,0)</f>
        <v>0</v>
      </c>
      <c r="D77">
        <f>IF(A77&gt;'GRAFICO Cp - Cpk'!$M$2,B77,0)</f>
        <v>0</v>
      </c>
      <c r="E77">
        <f>IF(ABS(A77-'GRAFICO Cp - Cpk'!$A$15)&lt;0.000002,B77+0.1,0)</f>
        <v>0</v>
      </c>
      <c r="F77">
        <f>IF(ABS(A77-'GRAFICO Cp - Cpk'!$H$2)&lt;0.01,0.6,0)</f>
        <v>0</v>
      </c>
      <c r="G77">
        <f>IF(ABS(A77-'GRAFICO Cp - Cpk'!$M$2)&lt;0.01,0.6,0)</f>
        <v>0.6</v>
      </c>
    </row>
    <row r="78" spans="1:7" ht="12">
      <c r="A78">
        <f t="shared" si="1"/>
        <v>135.1999999999997</v>
      </c>
      <c r="B78">
        <f>NORMDIST(A78,'GRAFICO Cp - Cpk'!$A$15,('GRAFICO Cp - Cpk'!$D$12/100),0)</f>
        <v>8.67983264262665E-09</v>
      </c>
      <c r="C78">
        <f>IF(A78&lt;'GRAFICO Cp - Cpk'!$H$2,B78,0)</f>
        <v>0</v>
      </c>
      <c r="D78">
        <f>IF(A78&gt;'GRAFICO Cp - Cpk'!$M$2,B78,0)</f>
        <v>8.67983264262665E-09</v>
      </c>
      <c r="E78">
        <f>IF(ABS(A78-'GRAFICO Cp - Cpk'!$A$15)&lt;0.000002,B78+0.1,0)</f>
        <v>0</v>
      </c>
      <c r="F78">
        <f>IF(ABS(A78-'GRAFICO Cp - Cpk'!$H$2)&lt;0.01,0.6,0)</f>
        <v>0</v>
      </c>
      <c r="G78">
        <f>IF(ABS(A78-'GRAFICO Cp - Cpk'!$M$2)&lt;0.01,0.6,0)</f>
        <v>0</v>
      </c>
    </row>
    <row r="79" spans="1:7" ht="12">
      <c r="A79">
        <f t="shared" si="1"/>
        <v>135.3999999999997</v>
      </c>
      <c r="B79">
        <f>NORMDIST(A79,'GRAFICO Cp - Cpk'!$A$15,('GRAFICO Cp - Cpk'!$D$12/100),0)</f>
        <v>1.5006527901418937E-09</v>
      </c>
      <c r="C79">
        <f>IF(A79&lt;'GRAFICO Cp - Cpk'!$H$2,B79,0)</f>
        <v>0</v>
      </c>
      <c r="D79">
        <f>IF(A79&gt;'GRAFICO Cp - Cpk'!$M$2,B79,0)</f>
        <v>1.5006527901418937E-09</v>
      </c>
      <c r="E79">
        <f>IF(ABS(A79-'GRAFICO Cp - Cpk'!$A$15)&lt;0.000002,B79+0.1,0)</f>
        <v>0</v>
      </c>
      <c r="F79">
        <f>IF(ABS(A79-'GRAFICO Cp - Cpk'!$H$2)&lt;0.01,0.6,0)</f>
        <v>0</v>
      </c>
      <c r="G79">
        <f>IF(ABS(A79-'GRAFICO Cp - Cpk'!$M$2)&lt;0.01,0.6,0)</f>
        <v>0</v>
      </c>
    </row>
    <row r="80" spans="1:7" ht="12">
      <c r="A80">
        <f t="shared" si="1"/>
        <v>135.59999999999968</v>
      </c>
      <c r="B80">
        <f>NORMDIST(A80,'GRAFICO Cp - Cpk'!$A$15,('GRAFICO Cp - Cpk'!$D$12/100),0)</f>
        <v>2.3910930535709725E-10</v>
      </c>
      <c r="C80">
        <f>IF(A80&lt;'GRAFICO Cp - Cpk'!$H$2,B80,0)</f>
        <v>0</v>
      </c>
      <c r="D80">
        <f>IF(A80&gt;'GRAFICO Cp - Cpk'!$M$2,B80,0)</f>
        <v>2.3910930535709725E-10</v>
      </c>
      <c r="E80">
        <f>IF(ABS(A80-'GRAFICO Cp - Cpk'!$A$15)&lt;0.000002,B80+0.1,0)</f>
        <v>0</v>
      </c>
      <c r="F80">
        <f>IF(ABS(A80-'GRAFICO Cp - Cpk'!$H$2)&lt;0.01,0.6,0)</f>
        <v>0</v>
      </c>
      <c r="G80">
        <f>IF(ABS(A80-'GRAFICO Cp - Cpk'!$M$2)&lt;0.01,0.6,0)</f>
        <v>0</v>
      </c>
    </row>
    <row r="81" spans="1:7" ht="12">
      <c r="A81">
        <f t="shared" si="1"/>
        <v>135.79999999999967</v>
      </c>
      <c r="B81">
        <f>NORMDIST(A81,'GRAFICO Cp - Cpk'!$A$15,('GRAFICO Cp - Cpk'!$D$12/100),0)</f>
        <v>3.511236841976297E-11</v>
      </c>
      <c r="C81">
        <f>IF(A81&lt;'GRAFICO Cp - Cpk'!$H$2,B81,0)</f>
        <v>0</v>
      </c>
      <c r="D81">
        <f>IF(A81&gt;'GRAFICO Cp - Cpk'!$M$2,B81,0)</f>
        <v>3.511236841976297E-11</v>
      </c>
      <c r="E81">
        <f>IF(ABS(A81-'GRAFICO Cp - Cpk'!$A$15)&lt;0.000002,B81+0.1,0)</f>
        <v>0</v>
      </c>
      <c r="F81">
        <f>IF(ABS(A81-'GRAFICO Cp - Cpk'!$H$2)&lt;0.01,0.6,0)</f>
        <v>0</v>
      </c>
      <c r="G81">
        <f>IF(ABS(A81-'GRAFICO Cp - Cpk'!$M$2)&lt;0.01,0.6,0)</f>
        <v>0</v>
      </c>
    </row>
    <row r="82" spans="1:7" ht="12">
      <c r="A82">
        <f t="shared" si="1"/>
        <v>135.99999999999966</v>
      </c>
      <c r="B82">
        <f>NORMDIST(A82,'GRAFICO Cp - Cpk'!$A$15,('GRAFICO Cp - Cpk'!$D$12/100),0)</f>
        <v>4.751942325198098E-12</v>
      </c>
      <c r="C82">
        <f>IF(A82&lt;'GRAFICO Cp - Cpk'!$H$2,B82,0)</f>
        <v>0</v>
      </c>
      <c r="D82">
        <f>IF(A82&gt;'GRAFICO Cp - Cpk'!$M$2,B82,0)</f>
        <v>4.751942325198098E-12</v>
      </c>
      <c r="E82">
        <f>IF(ABS(A82-'GRAFICO Cp - Cpk'!$A$15)&lt;0.000002,B82+0.1,0)</f>
        <v>0</v>
      </c>
      <c r="F82">
        <f>IF(ABS(A82-'GRAFICO Cp - Cpk'!$H$2)&lt;0.01,0.6,0)</f>
        <v>0</v>
      </c>
      <c r="G82">
        <f>IF(ABS(A82-'GRAFICO Cp - Cpk'!$M$2)&lt;0.01,0.6,0)</f>
        <v>0</v>
      </c>
    </row>
    <row r="83" spans="1:7" ht="12">
      <c r="A83">
        <f t="shared" si="1"/>
        <v>136.19999999999965</v>
      </c>
      <c r="B83">
        <f>NORMDIST(A83,'GRAFICO Cp - Cpk'!$A$15,('GRAFICO Cp - Cpk'!$D$12/100),0)</f>
        <v>5.926927111155342E-13</v>
      </c>
      <c r="C83">
        <f>IF(A83&lt;'GRAFICO Cp - Cpk'!$H$2,B83,0)</f>
        <v>0</v>
      </c>
      <c r="D83">
        <f>IF(A83&gt;'GRAFICO Cp - Cpk'!$M$2,B83,0)</f>
        <v>5.926927111155342E-13</v>
      </c>
      <c r="E83">
        <f>IF(ABS(A83-'GRAFICO Cp - Cpk'!$A$15)&lt;0.000002,B83+0.1,0)</f>
        <v>0</v>
      </c>
      <c r="F83">
        <f>IF(ABS(A83-'GRAFICO Cp - Cpk'!$H$2)&lt;0.01,0.6,0)</f>
        <v>0</v>
      </c>
      <c r="G83">
        <f>IF(ABS(A83-'GRAFICO Cp - Cpk'!$M$2)&lt;0.01,0.6,0)</f>
        <v>0</v>
      </c>
    </row>
    <row r="84" spans="1:7" ht="12">
      <c r="A84">
        <f t="shared" si="1"/>
        <v>136.39999999999964</v>
      </c>
      <c r="B84">
        <f>NORMDIST(A84,'GRAFICO Cp - Cpk'!$A$15,('GRAFICO Cp - Cpk'!$D$12/100),0)</f>
        <v>6.812953127040434E-14</v>
      </c>
      <c r="C84">
        <f>IF(A84&lt;'GRAFICO Cp - Cpk'!$H$2,B84,0)</f>
        <v>0</v>
      </c>
      <c r="D84">
        <f>IF(A84&gt;'GRAFICO Cp - Cpk'!$M$2,B84,0)</f>
        <v>6.812953127040434E-14</v>
      </c>
      <c r="E84">
        <f>IF(ABS(A84-'GRAFICO Cp - Cpk'!$A$15)&lt;0.000002,B84+0.1,0)</f>
        <v>0</v>
      </c>
      <c r="F84">
        <f>IF(ABS(A84-'GRAFICO Cp - Cpk'!$H$2)&lt;0.01,0.6,0)</f>
        <v>0</v>
      </c>
      <c r="G84">
        <f>IF(ABS(A84-'GRAFICO Cp - Cpk'!$M$2)&lt;0.01,0.6,0)</f>
        <v>0</v>
      </c>
    </row>
    <row r="85" spans="1:7" ht="12">
      <c r="A85">
        <f t="shared" si="1"/>
        <v>136.59999999999962</v>
      </c>
      <c r="B85">
        <f>NORMDIST(A85,'GRAFICO Cp - Cpk'!$A$15,('GRAFICO Cp - Cpk'!$D$12/100),0)</f>
        <v>7.217530119369342E-15</v>
      </c>
      <c r="C85">
        <f>IF(A85&lt;'GRAFICO Cp - Cpk'!$H$2,B85,0)</f>
        <v>0</v>
      </c>
      <c r="D85">
        <f>IF(A85&gt;'GRAFICO Cp - Cpk'!$M$2,B85,0)</f>
        <v>7.217530119369342E-15</v>
      </c>
      <c r="E85">
        <f>IF(ABS(A85-'GRAFICO Cp - Cpk'!$A$15)&lt;0.000002,B85+0.1,0)</f>
        <v>0</v>
      </c>
      <c r="F85">
        <f>IF(ABS(A85-'GRAFICO Cp - Cpk'!$H$2)&lt;0.01,0.6,0)</f>
        <v>0</v>
      </c>
      <c r="G85">
        <f>IF(ABS(A85-'GRAFICO Cp - Cpk'!$M$2)&lt;0.01,0.6,0)</f>
        <v>0</v>
      </c>
    </row>
    <row r="86" spans="1:7" ht="12">
      <c r="A86">
        <f t="shared" si="1"/>
        <v>136.7999999999996</v>
      </c>
      <c r="B86">
        <f>NORMDIST(A86,'GRAFICO Cp - Cpk'!$A$15,('GRAFICO Cp - Cpk'!$D$12/100),0)</f>
        <v>7.046755417346079E-16</v>
      </c>
      <c r="C86">
        <f>IF(A86&lt;'GRAFICO Cp - Cpk'!$H$2,B86,0)</f>
        <v>0</v>
      </c>
      <c r="D86">
        <f>IF(A86&gt;'GRAFICO Cp - Cpk'!$M$2,B86,0)</f>
        <v>7.046755417346079E-16</v>
      </c>
      <c r="E86">
        <f>IF(ABS(A86-'GRAFICO Cp - Cpk'!$A$15)&lt;0.000002,B86+0.1,0)</f>
        <v>0</v>
      </c>
      <c r="F86">
        <f>IF(ABS(A86-'GRAFICO Cp - Cpk'!$H$2)&lt;0.01,0.6,0)</f>
        <v>0</v>
      </c>
      <c r="G86">
        <f>IF(ABS(A86-'GRAFICO Cp - Cpk'!$M$2)&lt;0.01,0.6,0)</f>
        <v>0</v>
      </c>
    </row>
    <row r="87" spans="1:7" ht="12">
      <c r="A87">
        <f t="shared" si="1"/>
        <v>136.9999999999996</v>
      </c>
      <c r="B87">
        <f>NORMDIST(A87,'GRAFICO Cp - Cpk'!$A$15,('GRAFICO Cp - Cpk'!$D$12/100),0)</f>
        <v>6.340699629941973E-17</v>
      </c>
      <c r="C87">
        <f>IF(A87&lt;'GRAFICO Cp - Cpk'!$H$2,B87,0)</f>
        <v>0</v>
      </c>
      <c r="D87">
        <f>IF(A87&gt;'GRAFICO Cp - Cpk'!$M$2,B87,0)</f>
        <v>6.340699629941973E-17</v>
      </c>
      <c r="E87">
        <f>IF(ABS(A87-'GRAFICO Cp - Cpk'!$A$15)&lt;0.000002,B87+0.1,0)</f>
        <v>0</v>
      </c>
      <c r="F87">
        <f>IF(ABS(A87-'GRAFICO Cp - Cpk'!$H$2)&lt;0.01,0.6,0)</f>
        <v>0</v>
      </c>
      <c r="G87">
        <f>IF(ABS(A87-'GRAFICO Cp - Cpk'!$M$2)&lt;0.01,0.6,0)</f>
        <v>0</v>
      </c>
    </row>
    <row r="88" spans="1:7" ht="12">
      <c r="A88">
        <f t="shared" si="1"/>
        <v>137.1999999999996</v>
      </c>
      <c r="B88">
        <f>NORMDIST(A88,'GRAFICO Cp - Cpk'!$A$15,('GRAFICO Cp - Cpk'!$D$12/100),0)</f>
        <v>5.258144925127978E-18</v>
      </c>
      <c r="C88">
        <f>IF(A88&lt;'GRAFICO Cp - Cpk'!$H$2,B88,0)</f>
        <v>0</v>
      </c>
      <c r="D88">
        <f>IF(A88&gt;'GRAFICO Cp - Cpk'!$M$2,B88,0)</f>
        <v>5.258144925127978E-18</v>
      </c>
      <c r="E88">
        <f>IF(ABS(A88-'GRAFICO Cp - Cpk'!$A$15)&lt;0.000002,B88+0.1,0)</f>
        <v>0</v>
      </c>
      <c r="F88">
        <f>IF(ABS(A88-'GRAFICO Cp - Cpk'!$H$2)&lt;0.01,0.6,0)</f>
        <v>0</v>
      </c>
      <c r="G88">
        <f>IF(ABS(A88-'GRAFICO Cp - Cpk'!$M$2)&lt;0.01,0.6,0)</f>
        <v>0</v>
      </c>
    </row>
    <row r="89" spans="1:7" ht="12">
      <c r="A89">
        <f t="shared" si="1"/>
        <v>137.39999999999958</v>
      </c>
      <c r="B89">
        <f>NORMDIST(A89,'GRAFICO Cp - Cpk'!$A$15,('GRAFICO Cp - Cpk'!$D$12/100),0)</f>
        <v>4.01860493087011E-19</v>
      </c>
      <c r="C89">
        <f>IF(A89&lt;'GRAFICO Cp - Cpk'!$H$2,B89,0)</f>
        <v>0</v>
      </c>
      <c r="D89">
        <f>IF(A89&gt;'GRAFICO Cp - Cpk'!$M$2,B89,0)</f>
        <v>4.01860493087011E-19</v>
      </c>
      <c r="E89">
        <f>IF(ABS(A89-'GRAFICO Cp - Cpk'!$A$15)&lt;0.000002,B89+0.1,0)</f>
        <v>0</v>
      </c>
      <c r="F89">
        <f>IF(ABS(A89-'GRAFICO Cp - Cpk'!$H$2)&lt;0.01,0.6,0)</f>
        <v>0</v>
      </c>
      <c r="G89">
        <f>IF(ABS(A89-'GRAFICO Cp - Cpk'!$M$2)&lt;0.01,0.6,0)</f>
        <v>0</v>
      </c>
    </row>
    <row r="90" spans="1:7" ht="12">
      <c r="A90">
        <f t="shared" si="1"/>
        <v>137.59999999999957</v>
      </c>
      <c r="B90">
        <f>NORMDIST(A90,'GRAFICO Cp - Cpk'!$A$15,('GRAFICO Cp - Cpk'!$D$12/100),0)</f>
        <v>2.830515013831161E-20</v>
      </c>
      <c r="C90">
        <f>IF(A90&lt;'GRAFICO Cp - Cpk'!$H$2,B90,0)</f>
        <v>0</v>
      </c>
      <c r="D90">
        <f>IF(A90&gt;'GRAFICO Cp - Cpk'!$M$2,B90,0)</f>
        <v>2.830515013831161E-20</v>
      </c>
      <c r="E90">
        <f>IF(ABS(A90-'GRAFICO Cp - Cpk'!$A$15)&lt;0.000002,B90+0.1,0)</f>
        <v>0</v>
      </c>
      <c r="F90">
        <f>IF(ABS(A90-'GRAFICO Cp - Cpk'!$H$2)&lt;0.01,0.6,0)</f>
        <v>0</v>
      </c>
      <c r="G90">
        <f>IF(ABS(A90-'GRAFICO Cp - Cpk'!$M$2)&lt;0.01,0.6,0)</f>
        <v>0</v>
      </c>
    </row>
    <row r="91" spans="1:7" ht="12">
      <c r="A91">
        <f t="shared" si="1"/>
        <v>137.79999999999956</v>
      </c>
      <c r="B91">
        <f>NORMDIST(A91,'GRAFICO Cp - Cpk'!$A$15,('GRAFICO Cp - Cpk'!$D$12/100),0)</f>
        <v>1.8373969965373122E-21</v>
      </c>
      <c r="C91">
        <f>IF(A91&lt;'GRAFICO Cp - Cpk'!$H$2,B91,0)</f>
        <v>0</v>
      </c>
      <c r="D91">
        <f>IF(A91&gt;'GRAFICO Cp - Cpk'!$M$2,B91,0)</f>
        <v>1.8373969965373122E-21</v>
      </c>
      <c r="E91">
        <f>IF(ABS(A91-'GRAFICO Cp - Cpk'!$A$15)&lt;0.000002,B91+0.1,0)</f>
        <v>0</v>
      </c>
      <c r="F91">
        <f>IF(ABS(A91-'GRAFICO Cp - Cpk'!$H$2)&lt;0.01,0.6,0)</f>
        <v>0</v>
      </c>
      <c r="G91">
        <f>IF(ABS(A91-'GRAFICO Cp - Cpk'!$M$2)&lt;0.01,0.6,0)</f>
        <v>0</v>
      </c>
    </row>
    <row r="92" spans="1:7" ht="12">
      <c r="A92">
        <f t="shared" si="1"/>
        <v>137.99999999999955</v>
      </c>
      <c r="B92">
        <f>NORMDIST(A92,'GRAFICO Cp - Cpk'!$A$15,('GRAFICO Cp - Cpk'!$D$12/100),0)</f>
        <v>1.0992283752508976E-22</v>
      </c>
      <c r="C92">
        <f>IF(A92&lt;'GRAFICO Cp - Cpk'!$H$2,B92,0)</f>
        <v>0</v>
      </c>
      <c r="D92">
        <f>IF(A92&gt;'GRAFICO Cp - Cpk'!$M$2,B92,0)</f>
        <v>1.0992283752508976E-22</v>
      </c>
      <c r="E92">
        <f>IF(ABS(A92-'GRAFICO Cp - Cpk'!$A$15)&lt;0.000002,B92+0.1,0)</f>
        <v>0</v>
      </c>
      <c r="F92">
        <f>IF(ABS(A92-'GRAFICO Cp - Cpk'!$H$2)&lt;0.01,0.6,0)</f>
        <v>0</v>
      </c>
      <c r="G92">
        <f>IF(ABS(A92-'GRAFICO Cp - Cpk'!$M$2)&lt;0.01,0.6,0)</f>
        <v>0</v>
      </c>
    </row>
    <row r="93" spans="1:7" ht="12">
      <c r="A93">
        <f t="shared" si="1"/>
        <v>138.19999999999953</v>
      </c>
      <c r="B93">
        <f>NORMDIST(A93,'GRAFICO Cp - Cpk'!$A$15,('GRAFICO Cp - Cpk'!$D$12/100),0)</f>
        <v>6.0606645690276936E-24</v>
      </c>
      <c r="C93">
        <f>IF(A93&lt;'GRAFICO Cp - Cpk'!$H$2,B93,0)</f>
        <v>0</v>
      </c>
      <c r="D93">
        <f>IF(A93&gt;'GRAFICO Cp - Cpk'!$M$2,B93,0)</f>
        <v>6.0606645690276936E-24</v>
      </c>
      <c r="E93">
        <f>IF(ABS(A93-'GRAFICO Cp - Cpk'!$A$15)&lt;0.000002,B93+0.1,0)</f>
        <v>0</v>
      </c>
      <c r="F93">
        <f>IF(ABS(A93-'GRAFICO Cp - Cpk'!$H$2)&lt;0.01,0.6,0)</f>
        <v>0</v>
      </c>
      <c r="G93">
        <f>IF(ABS(A93-'GRAFICO Cp - Cpk'!$M$2)&lt;0.01,0.6,0)</f>
        <v>0</v>
      </c>
    </row>
    <row r="94" spans="1:7" ht="12">
      <c r="A94">
        <f t="shared" si="1"/>
        <v>138.39999999999952</v>
      </c>
      <c r="B94">
        <f>NORMDIST(A94,'GRAFICO Cp - Cpk'!$A$15,('GRAFICO Cp - Cpk'!$D$12/100),0)</f>
        <v>3.07964002508983E-25</v>
      </c>
      <c r="C94">
        <f>IF(A94&lt;'GRAFICO Cp - Cpk'!$H$2,B94,0)</f>
        <v>0</v>
      </c>
      <c r="D94">
        <f>IF(A94&gt;'GRAFICO Cp - Cpk'!$M$2,B94,0)</f>
        <v>3.07964002508983E-25</v>
      </c>
      <c r="E94">
        <f>IF(ABS(A94-'GRAFICO Cp - Cpk'!$A$15)&lt;0.000002,B94+0.1,0)</f>
        <v>0</v>
      </c>
      <c r="F94">
        <f>IF(ABS(A94-'GRAFICO Cp - Cpk'!$H$2)&lt;0.01,0.6,0)</f>
        <v>0</v>
      </c>
      <c r="G94">
        <f>IF(ABS(A94-'GRAFICO Cp - Cpk'!$M$2)&lt;0.01,0.6,0)</f>
        <v>0</v>
      </c>
    </row>
    <row r="95" spans="1:7" ht="12">
      <c r="A95">
        <f t="shared" si="1"/>
        <v>138.5999999999995</v>
      </c>
      <c r="B95">
        <f>NORMDIST(A95,'GRAFICO Cp - Cpk'!$A$15,('GRAFICO Cp - Cpk'!$D$12/100),0)</f>
        <v>1.442205181664044E-26</v>
      </c>
      <c r="C95">
        <f>IF(A95&lt;'GRAFICO Cp - Cpk'!$H$2,B95,0)</f>
        <v>0</v>
      </c>
      <c r="D95">
        <f>IF(A95&gt;'GRAFICO Cp - Cpk'!$M$2,B95,0)</f>
        <v>1.442205181664044E-26</v>
      </c>
      <c r="E95">
        <f>IF(ABS(A95-'GRAFICO Cp - Cpk'!$A$15)&lt;0.000002,B95+0.1,0)</f>
        <v>0</v>
      </c>
      <c r="F95">
        <f>IF(ABS(A95-'GRAFICO Cp - Cpk'!$H$2)&lt;0.01,0.6,0)</f>
        <v>0</v>
      </c>
      <c r="G95">
        <f>IF(ABS(A95-'GRAFICO Cp - Cpk'!$M$2)&lt;0.01,0.6,0)</f>
        <v>0</v>
      </c>
    </row>
    <row r="96" spans="1:7" ht="12">
      <c r="A96">
        <f t="shared" si="1"/>
        <v>138.7999999999995</v>
      </c>
      <c r="B96">
        <f>NORMDIST(A96,'GRAFICO Cp - Cpk'!$A$15,('GRAFICO Cp - Cpk'!$D$12/100),0)</f>
        <v>6.224457945393205E-28</v>
      </c>
      <c r="C96">
        <f>IF(A96&lt;'GRAFICO Cp - Cpk'!$H$2,B96,0)</f>
        <v>0</v>
      </c>
      <c r="D96">
        <f>IF(A96&gt;'GRAFICO Cp - Cpk'!$M$2,B96,0)</f>
        <v>6.224457945393205E-28</v>
      </c>
      <c r="E96">
        <f>IF(ABS(A96-'GRAFICO Cp - Cpk'!$A$15)&lt;0.000002,B96+0.1,0)</f>
        <v>0</v>
      </c>
      <c r="F96">
        <f>IF(ABS(A96-'GRAFICO Cp - Cpk'!$H$2)&lt;0.01,0.6,0)</f>
        <v>0</v>
      </c>
      <c r="G96">
        <f>IF(ABS(A96-'GRAFICO Cp - Cpk'!$M$2)&lt;0.01,0.6,0)</f>
        <v>0</v>
      </c>
    </row>
    <row r="97" spans="1:7" ht="12">
      <c r="A97">
        <f t="shared" si="1"/>
        <v>138.9999999999995</v>
      </c>
      <c r="B97">
        <f>NORMDIST(A97,'GRAFICO Cp - Cpk'!$A$15,('GRAFICO Cp - Cpk'!$D$12/100),0)</f>
        <v>2.4758447689952822E-29</v>
      </c>
      <c r="C97">
        <f>IF(A97&lt;'GRAFICO Cp - Cpk'!$H$2,B97,0)</f>
        <v>0</v>
      </c>
      <c r="D97">
        <f>IF(A97&gt;'GRAFICO Cp - Cpk'!$M$2,B97,0)</f>
        <v>2.4758447689952822E-29</v>
      </c>
      <c r="E97">
        <f>IF(ABS(A97-'GRAFICO Cp - Cpk'!$A$15)&lt;0.000002,B97+0.1,0)</f>
        <v>0</v>
      </c>
      <c r="F97">
        <f>IF(ABS(A97-'GRAFICO Cp - Cpk'!$H$2)&lt;0.01,0.6,0)</f>
        <v>0</v>
      </c>
      <c r="G97">
        <f>IF(ABS(A97-'GRAFICO Cp - Cpk'!$M$2)&lt;0.01,0.6,0)</f>
        <v>0</v>
      </c>
    </row>
    <row r="98" spans="1:7" ht="12">
      <c r="A98">
        <f t="shared" si="1"/>
        <v>139.19999999999948</v>
      </c>
      <c r="B98">
        <f>NORMDIST(A98,'GRAFICO Cp - Cpk'!$A$15,('GRAFICO Cp - Cpk'!$D$12/100),0)</f>
        <v>9.07596214119178E-31</v>
      </c>
      <c r="C98">
        <f>IF(A98&lt;'GRAFICO Cp - Cpk'!$H$2,B98,0)</f>
        <v>0</v>
      </c>
      <c r="D98">
        <f>IF(A98&gt;'GRAFICO Cp - Cpk'!$M$2,B98,0)</f>
        <v>9.07596214119178E-31</v>
      </c>
      <c r="E98">
        <f>IF(ABS(A98-'GRAFICO Cp - Cpk'!$A$15)&lt;0.000002,B98+0.1,0)</f>
        <v>0</v>
      </c>
      <c r="F98">
        <f>IF(ABS(A98-'GRAFICO Cp - Cpk'!$H$2)&lt;0.01,0.6,0)</f>
        <v>0</v>
      </c>
      <c r="G98">
        <f>IF(ABS(A98-'GRAFICO Cp - Cpk'!$M$2)&lt;0.01,0.6,0)</f>
        <v>0</v>
      </c>
    </row>
    <row r="99" spans="1:7" ht="12">
      <c r="A99">
        <f t="shared" si="1"/>
        <v>139.39999999999947</v>
      </c>
      <c r="B99">
        <f>NORMDIST(A99,'GRAFICO Cp - Cpk'!$A$15,('GRAFICO Cp - Cpk'!$D$12/100),0)</f>
        <v>3.0662624795467195E-32</v>
      </c>
      <c r="C99">
        <f>IF(A99&lt;'GRAFICO Cp - Cpk'!$H$2,B99,0)</f>
        <v>0</v>
      </c>
      <c r="D99">
        <f>IF(A99&gt;'GRAFICO Cp - Cpk'!$M$2,B99,0)</f>
        <v>3.0662624795467195E-32</v>
      </c>
      <c r="E99">
        <f>IF(ABS(A99-'GRAFICO Cp - Cpk'!$A$15)&lt;0.000002,B99+0.1,0)</f>
        <v>0</v>
      </c>
      <c r="F99">
        <f>IF(ABS(A99-'GRAFICO Cp - Cpk'!$H$2)&lt;0.01,0.6,0)</f>
        <v>0</v>
      </c>
      <c r="G99">
        <f>IF(ABS(A99-'GRAFICO Cp - Cpk'!$M$2)&lt;0.01,0.6,0)</f>
        <v>0</v>
      </c>
    </row>
    <row r="100" spans="1:7" ht="12">
      <c r="A100">
        <f t="shared" si="1"/>
        <v>139.59999999999945</v>
      </c>
      <c r="B100">
        <f>NORMDIST(A100,'GRAFICO Cp - Cpk'!$A$15,('GRAFICO Cp - Cpk'!$D$12/100),0)</f>
        <v>9.547141758949186E-34</v>
      </c>
      <c r="C100">
        <f>IF(A100&lt;'GRAFICO Cp - Cpk'!$H$2,B100,0)</f>
        <v>0</v>
      </c>
      <c r="D100">
        <f>IF(A100&gt;'GRAFICO Cp - Cpk'!$M$2,B100,0)</f>
        <v>9.547141758949186E-34</v>
      </c>
      <c r="E100">
        <f>IF(ABS(A100-'GRAFICO Cp - Cpk'!$A$15)&lt;0.000002,B100+0.1,0)</f>
        <v>0</v>
      </c>
      <c r="F100">
        <f>IF(ABS(A100-'GRAFICO Cp - Cpk'!$H$2)&lt;0.01,0.6,0)</f>
        <v>0</v>
      </c>
      <c r="G100">
        <f>IF(ABS(A100-'GRAFICO Cp - Cpk'!$M$2)&lt;0.01,0.6,0)</f>
        <v>0</v>
      </c>
    </row>
    <row r="101" spans="1:7" ht="12">
      <c r="A101">
        <f t="shared" si="1"/>
        <v>139.79999999999944</v>
      </c>
      <c r="B101">
        <f>NORMDIST(A101,'GRAFICO Cp - Cpk'!$A$15,('GRAFICO Cp - Cpk'!$D$12/100),0)</f>
        <v>2.7395851457337924E-35</v>
      </c>
      <c r="C101">
        <f>IF(A101&lt;'GRAFICO Cp - Cpk'!$H$2,B101,0)</f>
        <v>0</v>
      </c>
      <c r="D101">
        <f>IF(A101&gt;'GRAFICO Cp - Cpk'!$M$2,B101,0)</f>
        <v>2.7395851457337924E-35</v>
      </c>
      <c r="E101">
        <f>IF(ABS(A101-'GRAFICO Cp - Cpk'!$A$15)&lt;0.000002,B101+0.1,0)</f>
        <v>0</v>
      </c>
      <c r="F101">
        <f>IF(ABS(A101-'GRAFICO Cp - Cpk'!$H$2)&lt;0.01,0.6,0)</f>
        <v>0</v>
      </c>
      <c r="G101">
        <f>IF(ABS(A101-'GRAFICO Cp - Cpk'!$M$2)&lt;0.01,0.6,0)</f>
        <v>0</v>
      </c>
    </row>
    <row r="102" spans="1:7" ht="12">
      <c r="A102">
        <f t="shared" si="1"/>
        <v>139.99999999999943</v>
      </c>
      <c r="B102">
        <f>NORMDIST(A102,'GRAFICO Cp - Cpk'!$A$15,('GRAFICO Cp - Cpk'!$D$12/100),0)</f>
        <v>7.245087311917454E-37</v>
      </c>
      <c r="C102">
        <f>IF(A102&lt;'GRAFICO Cp - Cpk'!$H$2,B102,0)</f>
        <v>0</v>
      </c>
      <c r="D102">
        <f>IF(A102&gt;'GRAFICO Cp - Cpk'!$M$2,B102,0)</f>
        <v>7.245087311917454E-37</v>
      </c>
      <c r="E102">
        <f>IF(ABS(A102-'GRAFICO Cp - Cpk'!$A$15)&lt;0.000002,B102+0.1,0)</f>
        <v>0</v>
      </c>
      <c r="F102">
        <f>IF(ABS(A102-'GRAFICO Cp - Cpk'!$H$2)&lt;0.01,0.6,0)</f>
        <v>0</v>
      </c>
      <c r="G102">
        <f>IF(ABS(A102-'GRAFICO Cp - Cpk'!$M$2)&lt;0.01,0.6,0)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RowColHeaders="0" zoomScalePageLayoutView="0" workbookViewId="0" topLeftCell="A1">
      <selection activeCell="P11" sqref="P11"/>
    </sheetView>
  </sheetViews>
  <sheetFormatPr defaultColWidth="11.421875" defaultRowHeight="12.75"/>
  <cols>
    <col min="1" max="1" width="2.140625" style="0" customWidth="1"/>
    <col min="2" max="2" width="6.7109375" style="0" customWidth="1"/>
    <col min="3" max="3" width="2.28125" style="0" customWidth="1"/>
    <col min="4" max="4" width="6.7109375" style="0" customWidth="1"/>
    <col min="5" max="5" width="4.140625" style="0" customWidth="1"/>
    <col min="6" max="6" width="1.57421875" style="0" customWidth="1"/>
    <col min="7" max="11" width="11.421875" style="0" customWidth="1"/>
    <col min="12" max="13" width="9.421875" style="0" customWidth="1"/>
    <col min="14" max="16384" width="8.7109375" style="0" customWidth="1"/>
  </cols>
  <sheetData>
    <row r="1" spans="3:10" ht="21" customHeight="1">
      <c r="C1" s="30" t="s">
        <v>33</v>
      </c>
      <c r="D1" s="30"/>
      <c r="E1" s="30"/>
      <c r="F1" s="30"/>
      <c r="G1" s="30"/>
      <c r="I1" s="6" t="s">
        <v>21</v>
      </c>
      <c r="J1" s="27">
        <v>130</v>
      </c>
    </row>
    <row r="2" spans="7:13" ht="17.25" customHeight="1">
      <c r="G2" s="6" t="s">
        <v>14</v>
      </c>
      <c r="H2" s="26">
        <v>125</v>
      </c>
      <c r="J2" s="3" t="str">
        <f>"centro: "&amp;H2+(M2-H2)/2</f>
        <v>centro: 130</v>
      </c>
      <c r="L2" s="6" t="s">
        <v>13</v>
      </c>
      <c r="M2" s="26">
        <v>135</v>
      </c>
    </row>
    <row r="3" spans="1:3" ht="15">
      <c r="A3" s="31" t="s">
        <v>23</v>
      </c>
      <c r="B3" s="32"/>
      <c r="C3" s="33"/>
    </row>
    <row r="4" spans="1:3" ht="4.5" customHeight="1">
      <c r="A4" s="17"/>
      <c r="B4" s="17"/>
      <c r="C4" s="17"/>
    </row>
    <row r="5" spans="3:6" ht="15">
      <c r="C5" s="34" t="s">
        <v>24</v>
      </c>
      <c r="D5" s="35"/>
      <c r="E5" s="36"/>
      <c r="F5" s="18"/>
    </row>
    <row r="12" spans="2:4" ht="12" hidden="1">
      <c r="B12" s="8">
        <v>1095</v>
      </c>
      <c r="C12" s="8"/>
      <c r="D12" s="9">
        <v>105</v>
      </c>
    </row>
    <row r="13" spans="2:4" ht="12" hidden="1">
      <c r="B13" s="25"/>
      <c r="C13" s="25"/>
      <c r="D13" s="25"/>
    </row>
    <row r="14" spans="2:4" ht="18.75" customHeight="1">
      <c r="B14" s="20" t="s">
        <v>17</v>
      </c>
      <c r="C14" s="19"/>
      <c r="D14" s="19" t="s">
        <v>18</v>
      </c>
    </row>
    <row r="15" spans="1:4" ht="18">
      <c r="A15" s="51">
        <f>0.01*B12+120</f>
        <v>130.95</v>
      </c>
      <c r="B15" s="51"/>
      <c r="C15" s="51"/>
      <c r="D15" s="21">
        <f>D12/100</f>
        <v>1.05</v>
      </c>
    </row>
    <row r="16" spans="2:3" ht="12">
      <c r="B16" s="3"/>
      <c r="C16" s="3"/>
    </row>
    <row r="17" spans="2:3" ht="12">
      <c r="B17" s="3"/>
      <c r="C17" s="3"/>
    </row>
    <row r="18" spans="2:3" ht="12">
      <c r="B18" s="1"/>
      <c r="C18" s="1"/>
    </row>
    <row r="19" spans="2:13" ht="15" customHeight="1">
      <c r="B19" s="38" t="s">
        <v>2</v>
      </c>
      <c r="C19" s="40">
        <f>(M2-H2)/(6*D15)</f>
        <v>1.5873015873015872</v>
      </c>
      <c r="D19" s="41"/>
      <c r="G19" s="4" t="s">
        <v>15</v>
      </c>
      <c r="H19" s="7">
        <f>A15-H2</f>
        <v>5.949999999999989</v>
      </c>
      <c r="I19" t="s">
        <v>20</v>
      </c>
      <c r="L19" s="3">
        <f>M2-A15</f>
        <v>4.050000000000011</v>
      </c>
      <c r="M19" t="s">
        <v>19</v>
      </c>
    </row>
    <row r="20" spans="2:13" ht="12.75" customHeight="1">
      <c r="B20" s="39"/>
      <c r="C20" s="42"/>
      <c r="D20" s="43"/>
      <c r="H20" s="7">
        <f>H19/D15</f>
        <v>5.666666666666655</v>
      </c>
      <c r="I20" t="s">
        <v>16</v>
      </c>
      <c r="L20" s="3">
        <f>L19/D15</f>
        <v>3.857142857142868</v>
      </c>
      <c r="M20" t="s">
        <v>16</v>
      </c>
    </row>
    <row r="21" spans="2:12" ht="8.25" customHeight="1">
      <c r="B21" s="12"/>
      <c r="C21" s="11"/>
      <c r="D21" s="13"/>
      <c r="H21" s="7"/>
      <c r="L21" s="3"/>
    </row>
    <row r="22" spans="2:13" ht="12.75">
      <c r="B22" s="44" t="s">
        <v>3</v>
      </c>
      <c r="C22" s="46">
        <f>MIN((M2-A15)/(3*D15),(A15-H2)/(3*D15))</f>
        <v>1.2857142857142891</v>
      </c>
      <c r="D22" s="47"/>
      <c r="G22" s="4" t="s">
        <v>9</v>
      </c>
      <c r="H22" s="15">
        <f>NORMDIST(H2,A15,D15,1)*100</f>
        <v>7.280110073914537E-07</v>
      </c>
      <c r="I22" t="s">
        <v>22</v>
      </c>
      <c r="J22" s="6" t="s">
        <v>11</v>
      </c>
      <c r="K22" s="14">
        <f>H22+L22</f>
        <v>0.0057367340633333284</v>
      </c>
      <c r="L22" s="15">
        <f>(1-NORMDIST(M2,A15,D15,1))*100</f>
        <v>0.005736006052325937</v>
      </c>
      <c r="M22" s="5" t="s">
        <v>22</v>
      </c>
    </row>
    <row r="23" spans="2:13" ht="12.75">
      <c r="B23" s="45"/>
      <c r="C23" s="48"/>
      <c r="D23" s="49"/>
      <c r="G23" s="4" t="s">
        <v>10</v>
      </c>
      <c r="H23" s="16">
        <f>H22*10000</f>
        <v>0.007280110073914537</v>
      </c>
      <c r="I23" t="s">
        <v>10</v>
      </c>
      <c r="J23" s="6" t="s">
        <v>12</v>
      </c>
      <c r="K23" s="10">
        <f>H23+L23</f>
        <v>57.367340633333285</v>
      </c>
      <c r="L23" s="16">
        <f>L22*10000</f>
        <v>57.36006052325937</v>
      </c>
      <c r="M23" s="5" t="s">
        <v>10</v>
      </c>
    </row>
    <row r="24" ht="9" customHeight="1"/>
    <row r="25" ht="10.5" customHeight="1"/>
    <row r="26" spans="5:11" ht="10.5" customHeight="1">
      <c r="E26" s="37" t="s">
        <v>2</v>
      </c>
      <c r="G26" s="50" t="s">
        <v>27</v>
      </c>
      <c r="H26" s="50"/>
      <c r="I26" s="1" t="s">
        <v>25</v>
      </c>
      <c r="J26" s="22">
        <f>M2-H2</f>
        <v>10</v>
      </c>
      <c r="K26" s="37">
        <f>J26/J28</f>
        <v>1.5873015873015872</v>
      </c>
    </row>
    <row r="27" spans="1:11" ht="5.25" customHeight="1">
      <c r="A27" s="11"/>
      <c r="E27" s="37"/>
      <c r="F27" s="11"/>
      <c r="G27" s="28"/>
      <c r="H27" s="1"/>
      <c r="I27" s="1"/>
      <c r="J27" s="23"/>
      <c r="K27" s="37"/>
    </row>
    <row r="28" spans="5:11" ht="10.5" customHeight="1">
      <c r="E28" s="37"/>
      <c r="G28" s="50" t="s">
        <v>28</v>
      </c>
      <c r="H28" s="50"/>
      <c r="I28" s="1" t="s">
        <v>26</v>
      </c>
      <c r="J28" s="24">
        <f>6*D15</f>
        <v>6.300000000000001</v>
      </c>
      <c r="K28" s="37"/>
    </row>
    <row r="29" ht="5.25" customHeight="1"/>
    <row r="30" ht="10.5" customHeight="1"/>
    <row r="31" spans="5:12" ht="10.5" customHeight="1">
      <c r="E31" s="37" t="s">
        <v>3</v>
      </c>
      <c r="G31" s="52" t="s">
        <v>29</v>
      </c>
      <c r="H31" s="52"/>
      <c r="I31" s="50" t="s">
        <v>32</v>
      </c>
      <c r="J31" s="50"/>
      <c r="K31" s="29">
        <f>MIN((M2-A15),(A15-H2))</f>
        <v>4.050000000000011</v>
      </c>
      <c r="L31" s="37">
        <f>K31/K33</f>
        <v>1.2857142857142891</v>
      </c>
    </row>
    <row r="32" spans="1:12" ht="5.25" customHeight="1">
      <c r="A32" s="11"/>
      <c r="E32" s="37"/>
      <c r="F32" s="11"/>
      <c r="G32" s="28"/>
      <c r="H32" s="1"/>
      <c r="I32" s="1"/>
      <c r="K32" s="23"/>
      <c r="L32" s="37"/>
    </row>
    <row r="33" spans="5:12" ht="10.5" customHeight="1">
      <c r="E33" s="37"/>
      <c r="G33" s="50" t="s">
        <v>30</v>
      </c>
      <c r="H33" s="50"/>
      <c r="I33" s="50" t="s">
        <v>31</v>
      </c>
      <c r="J33" s="50"/>
      <c r="K33" s="24">
        <f>3*D15</f>
        <v>3.1500000000000004</v>
      </c>
      <c r="L33" s="37"/>
    </row>
  </sheetData>
  <sheetProtection password="CDF2" sheet="1" objects="1" scenarios="1"/>
  <mergeCells count="18">
    <mergeCell ref="L31:L33"/>
    <mergeCell ref="G33:H33"/>
    <mergeCell ref="I31:J31"/>
    <mergeCell ref="I33:J33"/>
    <mergeCell ref="K26:K28"/>
    <mergeCell ref="B19:B20"/>
    <mergeCell ref="C19:D20"/>
    <mergeCell ref="B22:B23"/>
    <mergeCell ref="C22:D23"/>
    <mergeCell ref="G26:H26"/>
    <mergeCell ref="C1:G1"/>
    <mergeCell ref="A15:C15"/>
    <mergeCell ref="E31:E33"/>
    <mergeCell ref="G31:H31"/>
    <mergeCell ref="A3:C3"/>
    <mergeCell ref="C5:E5"/>
    <mergeCell ref="G28:H28"/>
    <mergeCell ref="E26:E28"/>
  </mergeCells>
  <conditionalFormatting sqref="H19">
    <cfRule type="expression" priority="1" dxfId="0" stopIfTrue="1">
      <formula>$H$19&lt;=$L$19</formula>
    </cfRule>
  </conditionalFormatting>
  <conditionalFormatting sqref="L19">
    <cfRule type="expression" priority="2" dxfId="0" stopIfTrue="1">
      <formula>$L$19&lt;=$H$19</formula>
    </cfRule>
  </conditionalFormatting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8.7109375" style="0" customWidth="1"/>
    <col min="2" max="2" width="11.00390625" style="0" customWidth="1"/>
    <col min="3" max="16384" width="8.7109375" style="0" customWidth="1"/>
  </cols>
  <sheetData>
    <row r="1" spans="1:7" ht="12.7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1</v>
      </c>
      <c r="G1" s="2" t="s">
        <v>0</v>
      </c>
    </row>
    <row r="2" spans="1:7" ht="12">
      <c r="A2">
        <v>120</v>
      </c>
      <c r="B2">
        <f>NORMDIST(A2,'GRAFICO Cp - Cpk (2)'!$A$15,('GRAFICO Cp - Cpk (2)'!$D$12/100),0)</f>
        <v>9.201326027281906E-25</v>
      </c>
      <c r="C2">
        <f>IF(A2&lt;'GRAFICO Cp - Cpk (2)'!$H$2,B2,0)</f>
        <v>9.201326027281906E-25</v>
      </c>
      <c r="D2">
        <f>IF(A2&gt;'GRAFICO Cp - Cpk (2)'!$M$2,B2,0)</f>
        <v>0</v>
      </c>
      <c r="E2">
        <f>IF(ABS(A2-'GRAFICO Cp - Cpk (2)'!$A$15)&lt;0.05,B2+0.1,0)</f>
        <v>0</v>
      </c>
      <c r="F2">
        <f>IF(ABS(A2-'GRAFICO Cp - Cpk (2)'!$H$2)&lt;0.01,0.6,0)</f>
        <v>0</v>
      </c>
      <c r="G2">
        <f>IF(ABS(A2-'GRAFICO Cp - Cpk (2)'!$M$2)&lt;0.01,0.6,0)</f>
        <v>0</v>
      </c>
    </row>
    <row r="3" spans="1:7" ht="12">
      <c r="A3">
        <f aca="true" t="shared" si="0" ref="A3:A34">A2+0.1</f>
        <v>120.1</v>
      </c>
      <c r="B3">
        <f>NORMDIST(A3,'GRAFICO Cp - Cpk (2)'!$A$15,('GRAFICO Cp - Cpk (2)'!$D$12/100),0)</f>
        <v>2.4729818409634156E-24</v>
      </c>
      <c r="C3">
        <f>IF(A3&lt;'GRAFICO Cp - Cpk (2)'!$H$2,B3,0)</f>
        <v>2.4729818409634156E-24</v>
      </c>
      <c r="D3">
        <f>IF(A3&gt;'GRAFICO Cp - Cpk (2)'!$M$2,B3,0)</f>
        <v>0</v>
      </c>
      <c r="E3">
        <f>IF(ABS(A3-'GRAFICO Cp - Cpk (2)'!$A$15)&lt;0.05,B3+0.1,0)</f>
        <v>0</v>
      </c>
      <c r="F3">
        <f>IF(ABS(A3-'GRAFICO Cp - Cpk (2)'!$H$2)&lt;0.01,0.6,0)</f>
        <v>0</v>
      </c>
      <c r="G3">
        <f>IF(ABS(A3-'GRAFICO Cp - Cpk (2)'!$M$2)&lt;0.01,0.6,0)</f>
        <v>0</v>
      </c>
    </row>
    <row r="4" spans="1:7" ht="12">
      <c r="A4">
        <f t="shared" si="0"/>
        <v>120.19999999999999</v>
      </c>
      <c r="B4">
        <f>NORMDIST(A4,'GRAFICO Cp - Cpk (2)'!$A$15,('GRAFICO Cp - Cpk (2)'!$D$12/100),0)</f>
        <v>6.5864630013692566E-24</v>
      </c>
      <c r="C4">
        <f>IF(A4&lt;'GRAFICO Cp - Cpk (2)'!$H$2,B4,0)</f>
        <v>6.5864630013692566E-24</v>
      </c>
      <c r="D4">
        <f>IF(A4&gt;'GRAFICO Cp - Cpk (2)'!$M$2,B4,0)</f>
        <v>0</v>
      </c>
      <c r="E4">
        <f>IF(ABS(A4-'GRAFICO Cp - Cpk (2)'!$A$15)&lt;0.05,B4+0.1,0)</f>
        <v>0</v>
      </c>
      <c r="F4">
        <f>IF(ABS(A4-'GRAFICO Cp - Cpk (2)'!$H$2)&lt;0.01,0.6,0)</f>
        <v>0</v>
      </c>
      <c r="G4">
        <f>IF(ABS(A4-'GRAFICO Cp - Cpk (2)'!$M$2)&lt;0.01,0.6,0)</f>
        <v>0</v>
      </c>
    </row>
    <row r="5" spans="1:7" ht="12">
      <c r="A5">
        <f t="shared" si="0"/>
        <v>120.29999999999998</v>
      </c>
      <c r="B5">
        <f>NORMDIST(A5,'GRAFICO Cp - Cpk (2)'!$A$15,('GRAFICO Cp - Cpk (2)'!$D$12/100),0)</f>
        <v>1.7383787591846817E-23</v>
      </c>
      <c r="C5">
        <f>IF(A5&lt;'GRAFICO Cp - Cpk (2)'!$H$2,B5,0)</f>
        <v>1.7383787591846817E-23</v>
      </c>
      <c r="D5">
        <f>IF(A5&gt;'GRAFICO Cp - Cpk (2)'!$M$2,B5,0)</f>
        <v>0</v>
      </c>
      <c r="E5">
        <f>IF(ABS(A5-'GRAFICO Cp - Cpk (2)'!$A$15)&lt;0.05,B5+0.1,0)</f>
        <v>0</v>
      </c>
      <c r="F5">
        <f>IF(ABS(A5-'GRAFICO Cp - Cpk (2)'!$H$2)&lt;0.01,0.6,0)</f>
        <v>0</v>
      </c>
      <c r="G5">
        <f>IF(ABS(A5-'GRAFICO Cp - Cpk (2)'!$M$2)&lt;0.01,0.6,0)</f>
        <v>0</v>
      </c>
    </row>
    <row r="6" spans="1:7" ht="12">
      <c r="A6">
        <f t="shared" si="0"/>
        <v>120.39999999999998</v>
      </c>
      <c r="B6">
        <f>NORMDIST(A6,'GRAFICO Cp - Cpk (2)'!$A$15,('GRAFICO Cp - Cpk (2)'!$D$12/100),0)</f>
        <v>4.5467112910690197E-23</v>
      </c>
      <c r="C6">
        <f>IF(A6&lt;'GRAFICO Cp - Cpk (2)'!$H$2,B6,0)</f>
        <v>4.5467112910690197E-23</v>
      </c>
      <c r="D6">
        <f>IF(A6&gt;'GRAFICO Cp - Cpk (2)'!$M$2,B6,0)</f>
        <v>0</v>
      </c>
      <c r="E6">
        <f>IF(ABS(A6-'GRAFICO Cp - Cpk (2)'!$A$15)&lt;0.05,B6+0.1,0)</f>
        <v>0</v>
      </c>
      <c r="F6">
        <f>IF(ABS(A6-'GRAFICO Cp - Cpk (2)'!$H$2)&lt;0.01,0.6,0)</f>
        <v>0</v>
      </c>
      <c r="G6">
        <f>IF(ABS(A6-'GRAFICO Cp - Cpk (2)'!$M$2)&lt;0.01,0.6,0)</f>
        <v>0</v>
      </c>
    </row>
    <row r="7" spans="1:7" ht="12">
      <c r="A7">
        <f t="shared" si="0"/>
        <v>120.49999999999997</v>
      </c>
      <c r="B7">
        <f>NORMDIST(A7,'GRAFICO Cp - Cpk (2)'!$A$15,('GRAFICO Cp - Cpk (2)'!$D$12/100),0)</f>
        <v>1.1784500261107832E-22</v>
      </c>
      <c r="C7">
        <f>IF(A7&lt;'GRAFICO Cp - Cpk (2)'!$H$2,B7,0)</f>
        <v>1.1784500261107832E-22</v>
      </c>
      <c r="D7">
        <f>IF(A7&gt;'GRAFICO Cp - Cpk (2)'!$M$2,B7,0)</f>
        <v>0</v>
      </c>
      <c r="E7">
        <f>IF(ABS(A7-'GRAFICO Cp - Cpk (2)'!$A$15)&lt;0.05,B7+0.1,0)</f>
        <v>0</v>
      </c>
      <c r="F7">
        <f>IF(ABS(A7-'GRAFICO Cp - Cpk (2)'!$H$2)&lt;0.01,0.6,0)</f>
        <v>0</v>
      </c>
      <c r="G7">
        <f>IF(ABS(A7-'GRAFICO Cp - Cpk (2)'!$M$2)&lt;0.01,0.6,0)</f>
        <v>0</v>
      </c>
    </row>
    <row r="8" spans="1:7" ht="12">
      <c r="A8">
        <f t="shared" si="0"/>
        <v>120.59999999999997</v>
      </c>
      <c r="B8">
        <f>NORMDIST(A8,'GRAFICO Cp - Cpk (2)'!$A$15,('GRAFICO Cp - Cpk (2)'!$D$12/100),0)</f>
        <v>3.02681434584084E-22</v>
      </c>
      <c r="C8">
        <f>IF(A8&lt;'GRAFICO Cp - Cpk (2)'!$H$2,B8,0)</f>
        <v>3.02681434584084E-22</v>
      </c>
      <c r="D8">
        <f>IF(A8&gt;'GRAFICO Cp - Cpk (2)'!$M$2,B8,0)</f>
        <v>0</v>
      </c>
      <c r="E8">
        <f>IF(ABS(A8-'GRAFICO Cp - Cpk (2)'!$A$15)&lt;0.05,B8+0.1,0)</f>
        <v>0</v>
      </c>
      <c r="F8">
        <f>IF(ABS(A8-'GRAFICO Cp - Cpk (2)'!$H$2)&lt;0.01,0.6,0)</f>
        <v>0</v>
      </c>
      <c r="G8">
        <f>IF(ABS(A8-'GRAFICO Cp - Cpk (2)'!$M$2)&lt;0.01,0.6,0)</f>
        <v>0</v>
      </c>
    </row>
    <row r="9" spans="1:7" ht="12">
      <c r="A9">
        <f t="shared" si="0"/>
        <v>120.69999999999996</v>
      </c>
      <c r="B9">
        <f>NORMDIST(A9,'GRAFICO Cp - Cpk (2)'!$A$15,('GRAFICO Cp - Cpk (2)'!$D$12/100),0)</f>
        <v>7.704087700904388E-22</v>
      </c>
      <c r="C9">
        <f>IF(A9&lt;'GRAFICO Cp - Cpk (2)'!$H$2,B9,0)</f>
        <v>7.704087700904388E-22</v>
      </c>
      <c r="D9">
        <f>IF(A9&gt;'GRAFICO Cp - Cpk (2)'!$M$2,B9,0)</f>
        <v>0</v>
      </c>
      <c r="E9">
        <f>IF(ABS(A9-'GRAFICO Cp - Cpk (2)'!$A$15)&lt;0.05,B9+0.1,0)</f>
        <v>0</v>
      </c>
      <c r="F9">
        <f>IF(ABS(A9-'GRAFICO Cp - Cpk (2)'!$H$2)&lt;0.01,0.6,0)</f>
        <v>0</v>
      </c>
      <c r="G9">
        <f>IF(ABS(A9-'GRAFICO Cp - Cpk (2)'!$M$2)&lt;0.01,0.6,0)</f>
        <v>0</v>
      </c>
    </row>
    <row r="10" spans="1:7" ht="12">
      <c r="A10">
        <f t="shared" si="0"/>
        <v>120.79999999999995</v>
      </c>
      <c r="B10">
        <f>NORMDIST(A10,'GRAFICO Cp - Cpk (2)'!$A$15,('GRAFICO Cp - Cpk (2)'!$D$12/100),0)</f>
        <v>1.94319987286129E-21</v>
      </c>
      <c r="C10">
        <f>IF(A10&lt;'GRAFICO Cp - Cpk (2)'!$H$2,B10,0)</f>
        <v>1.94319987286129E-21</v>
      </c>
      <c r="D10">
        <f>IF(A10&gt;'GRAFICO Cp - Cpk (2)'!$M$2,B10,0)</f>
        <v>0</v>
      </c>
      <c r="E10">
        <f>IF(ABS(A10-'GRAFICO Cp - Cpk (2)'!$A$15)&lt;0.05,B10+0.1,0)</f>
        <v>0</v>
      </c>
      <c r="F10">
        <f>IF(ABS(A10-'GRAFICO Cp - Cpk (2)'!$H$2)&lt;0.01,0.6,0)</f>
        <v>0</v>
      </c>
      <c r="G10">
        <f>IF(ABS(A10-'GRAFICO Cp - Cpk (2)'!$M$2)&lt;0.01,0.6,0)</f>
        <v>0</v>
      </c>
    </row>
    <row r="11" spans="1:7" ht="12">
      <c r="A11">
        <f t="shared" si="0"/>
        <v>120.89999999999995</v>
      </c>
      <c r="B11">
        <f>NORMDIST(A11,'GRAFICO Cp - Cpk (2)'!$A$15,('GRAFICO Cp - Cpk (2)'!$D$12/100),0)</f>
        <v>4.857072093750046E-21</v>
      </c>
      <c r="C11">
        <f>IF(A11&lt;'GRAFICO Cp - Cpk (2)'!$H$2,B11,0)</f>
        <v>4.857072093750046E-21</v>
      </c>
      <c r="D11">
        <f>IF(A11&gt;'GRAFICO Cp - Cpk (2)'!$M$2,B11,0)</f>
        <v>0</v>
      </c>
      <c r="E11">
        <f>IF(ABS(A11-'GRAFICO Cp - Cpk (2)'!$A$15)&lt;0.05,B11+0.1,0)</f>
        <v>0</v>
      </c>
      <c r="F11">
        <f>IF(ABS(A11-'GRAFICO Cp - Cpk (2)'!$H$2)&lt;0.01,0.6,0)</f>
        <v>0</v>
      </c>
      <c r="G11">
        <f>IF(ABS(A11-'GRAFICO Cp - Cpk (2)'!$M$2)&lt;0.01,0.6,0)</f>
        <v>0</v>
      </c>
    </row>
    <row r="12" spans="1:7" ht="12">
      <c r="A12">
        <f t="shared" si="0"/>
        <v>120.99999999999994</v>
      </c>
      <c r="B12">
        <f>NORMDIST(A12,'GRAFICO Cp - Cpk (2)'!$A$15,('GRAFICO Cp - Cpk (2)'!$D$12/100),0)</f>
        <v>1.2030742935497344E-20</v>
      </c>
      <c r="C12">
        <f>IF(A12&lt;'GRAFICO Cp - Cpk (2)'!$H$2,B12,0)</f>
        <v>1.2030742935497344E-20</v>
      </c>
      <c r="D12">
        <f>IF(A12&gt;'GRAFICO Cp - Cpk (2)'!$M$2,B12,0)</f>
        <v>0</v>
      </c>
      <c r="E12">
        <f>IF(ABS(A12-'GRAFICO Cp - Cpk (2)'!$A$15)&lt;0.05,B12+0.1,0)</f>
        <v>0</v>
      </c>
      <c r="F12">
        <f>IF(ABS(A12-'GRAFICO Cp - Cpk (2)'!$H$2)&lt;0.01,0.6,0)</f>
        <v>0</v>
      </c>
      <c r="G12">
        <f>IF(ABS(A12-'GRAFICO Cp - Cpk (2)'!$M$2)&lt;0.01,0.6,0)</f>
        <v>0</v>
      </c>
    </row>
    <row r="13" spans="1:7" ht="12">
      <c r="A13">
        <f t="shared" si="0"/>
        <v>121.09999999999994</v>
      </c>
      <c r="B13">
        <f>NORMDIST(A13,'GRAFICO Cp - Cpk (2)'!$A$15,('GRAFICO Cp - Cpk (2)'!$D$12/100),0)</f>
        <v>2.953052483829747E-20</v>
      </c>
      <c r="C13">
        <f>IF(A13&lt;'GRAFICO Cp - Cpk (2)'!$H$2,B13,0)</f>
        <v>2.953052483829747E-20</v>
      </c>
      <c r="D13">
        <f>IF(A13&gt;'GRAFICO Cp - Cpk (2)'!$M$2,B13,0)</f>
        <v>0</v>
      </c>
      <c r="E13">
        <f>IF(ABS(A13-'GRAFICO Cp - Cpk (2)'!$A$15)&lt;0.05,B13+0.1,0)</f>
        <v>0</v>
      </c>
      <c r="F13">
        <f>IF(ABS(A13-'GRAFICO Cp - Cpk (2)'!$H$2)&lt;0.01,0.6,0)</f>
        <v>0</v>
      </c>
      <c r="G13">
        <f>IF(ABS(A13-'GRAFICO Cp - Cpk (2)'!$M$2)&lt;0.01,0.6,0)</f>
        <v>0</v>
      </c>
    </row>
    <row r="14" spans="1:7" ht="12">
      <c r="A14">
        <f t="shared" si="0"/>
        <v>121.19999999999993</v>
      </c>
      <c r="B14">
        <f>NORMDIST(A14,'GRAFICO Cp - Cpk (2)'!$A$15,('GRAFICO Cp - Cpk (2)'!$D$12/100),0)</f>
        <v>7.18308002951321E-20</v>
      </c>
      <c r="C14">
        <f>IF(A14&lt;'GRAFICO Cp - Cpk (2)'!$H$2,B14,0)</f>
        <v>7.18308002951321E-20</v>
      </c>
      <c r="D14">
        <f>IF(A14&gt;'GRAFICO Cp - Cpk (2)'!$M$2,B14,0)</f>
        <v>0</v>
      </c>
      <c r="E14">
        <f>IF(ABS(A14-'GRAFICO Cp - Cpk (2)'!$A$15)&lt;0.05,B14+0.1,0)</f>
        <v>0</v>
      </c>
      <c r="F14">
        <f>IF(ABS(A14-'GRAFICO Cp - Cpk (2)'!$H$2)&lt;0.01,0.6,0)</f>
        <v>0</v>
      </c>
      <c r="G14">
        <f>IF(ABS(A14-'GRAFICO Cp - Cpk (2)'!$M$2)&lt;0.01,0.6,0)</f>
        <v>0</v>
      </c>
    </row>
    <row r="15" spans="1:7" ht="12">
      <c r="A15">
        <f t="shared" si="0"/>
        <v>121.29999999999993</v>
      </c>
      <c r="B15">
        <f>NORMDIST(A15,'GRAFICO Cp - Cpk (2)'!$A$15,('GRAFICO Cp - Cpk (2)'!$D$12/100),0)</f>
        <v>1.731454428899701E-19</v>
      </c>
      <c r="C15">
        <f>IF(A15&lt;'GRAFICO Cp - Cpk (2)'!$H$2,B15,0)</f>
        <v>1.731454428899701E-19</v>
      </c>
      <c r="D15">
        <f>IF(A15&gt;'GRAFICO Cp - Cpk (2)'!$M$2,B15,0)</f>
        <v>0</v>
      </c>
      <c r="E15">
        <f>IF(ABS(A15-'GRAFICO Cp - Cpk (2)'!$A$15)&lt;0.05,B15+0.1,0)</f>
        <v>0</v>
      </c>
      <c r="F15">
        <f>IF(ABS(A15-'GRAFICO Cp - Cpk (2)'!$H$2)&lt;0.01,0.6,0)</f>
        <v>0</v>
      </c>
      <c r="G15">
        <f>IF(ABS(A15-'GRAFICO Cp - Cpk (2)'!$M$2)&lt;0.01,0.6,0)</f>
        <v>0</v>
      </c>
    </row>
    <row r="16" spans="1:7" ht="12">
      <c r="A16">
        <f t="shared" si="0"/>
        <v>121.39999999999992</v>
      </c>
      <c r="B16">
        <f>NORMDIST(A16,'GRAFICO Cp - Cpk (2)'!$A$15,('GRAFICO Cp - Cpk (2)'!$D$12/100),0)</f>
        <v>4.1359211180126515E-19</v>
      </c>
      <c r="C16">
        <f>IF(A16&lt;'GRAFICO Cp - Cpk (2)'!$H$2,B16,0)</f>
        <v>4.1359211180126515E-19</v>
      </c>
      <c r="D16">
        <f>IF(A16&gt;'GRAFICO Cp - Cpk (2)'!$M$2,B16,0)</f>
        <v>0</v>
      </c>
      <c r="E16">
        <f>IF(ABS(A16-'GRAFICO Cp - Cpk (2)'!$A$15)&lt;0.05,B16+0.1,0)</f>
        <v>0</v>
      </c>
      <c r="F16">
        <f>IF(ABS(A16-'GRAFICO Cp - Cpk (2)'!$H$2)&lt;0.01,0.6,0)</f>
        <v>0</v>
      </c>
      <c r="G16">
        <f>IF(ABS(A16-'GRAFICO Cp - Cpk (2)'!$M$2)&lt;0.01,0.6,0)</f>
        <v>0</v>
      </c>
    </row>
    <row r="17" spans="1:7" ht="12">
      <c r="A17">
        <f t="shared" si="0"/>
        <v>121.49999999999991</v>
      </c>
      <c r="B17">
        <f>NORMDIST(A17,'GRAFICO Cp - Cpk (2)'!$A$15,('GRAFICO Cp - Cpk (2)'!$D$12/100),0)</f>
        <v>9.790260544440464E-19</v>
      </c>
      <c r="C17">
        <f>IF(A17&lt;'GRAFICO Cp - Cpk (2)'!$H$2,B17,0)</f>
        <v>9.790260544440464E-19</v>
      </c>
      <c r="D17">
        <f>IF(A17&gt;'GRAFICO Cp - Cpk (2)'!$M$2,B17,0)</f>
        <v>0</v>
      </c>
      <c r="E17">
        <f>IF(ABS(A17-'GRAFICO Cp - Cpk (2)'!$A$15)&lt;0.05,B17+0.1,0)</f>
        <v>0</v>
      </c>
      <c r="F17">
        <f>IF(ABS(A17-'GRAFICO Cp - Cpk (2)'!$H$2)&lt;0.01,0.6,0)</f>
        <v>0</v>
      </c>
      <c r="G17">
        <f>IF(ABS(A17-'GRAFICO Cp - Cpk (2)'!$M$2)&lt;0.01,0.6,0)</f>
        <v>0</v>
      </c>
    </row>
    <row r="18" spans="1:7" ht="12">
      <c r="A18">
        <f t="shared" si="0"/>
        <v>121.59999999999991</v>
      </c>
      <c r="B18">
        <f>NORMDIST(A18,'GRAFICO Cp - Cpk (2)'!$A$15,('GRAFICO Cp - Cpk (2)'!$D$12/100),0)</f>
        <v>2.2965561764871585E-18</v>
      </c>
      <c r="C18">
        <f>IF(A18&lt;'GRAFICO Cp - Cpk (2)'!$H$2,B18,0)</f>
        <v>2.2965561764871585E-18</v>
      </c>
      <c r="D18">
        <f>IF(A18&gt;'GRAFICO Cp - Cpk (2)'!$M$2,B18,0)</f>
        <v>0</v>
      </c>
      <c r="E18">
        <f>IF(ABS(A18-'GRAFICO Cp - Cpk (2)'!$A$15)&lt;0.05,B18+0.1,0)</f>
        <v>0</v>
      </c>
      <c r="F18">
        <f>IF(ABS(A18-'GRAFICO Cp - Cpk (2)'!$H$2)&lt;0.01,0.6,0)</f>
        <v>0</v>
      </c>
      <c r="G18">
        <f>IF(ABS(A18-'GRAFICO Cp - Cpk (2)'!$M$2)&lt;0.01,0.6,0)</f>
        <v>0</v>
      </c>
    </row>
    <row r="19" spans="1:7" ht="12">
      <c r="A19">
        <f t="shared" si="0"/>
        <v>121.6999999999999</v>
      </c>
      <c r="B19">
        <f>NORMDIST(A19,'GRAFICO Cp - Cpk (2)'!$A$15,('GRAFICO Cp - Cpk (2)'!$D$12/100),0)</f>
        <v>5.338518079385843E-18</v>
      </c>
      <c r="C19">
        <f>IF(A19&lt;'GRAFICO Cp - Cpk (2)'!$H$2,B19,0)</f>
        <v>5.338518079385843E-18</v>
      </c>
      <c r="D19">
        <f>IF(A19&gt;'GRAFICO Cp - Cpk (2)'!$M$2,B19,0)</f>
        <v>0</v>
      </c>
      <c r="E19">
        <f>IF(ABS(A19-'GRAFICO Cp - Cpk (2)'!$A$15)&lt;0.05,B19+0.1,0)</f>
        <v>0</v>
      </c>
      <c r="F19">
        <f>IF(ABS(A19-'GRAFICO Cp - Cpk (2)'!$H$2)&lt;0.01,0.6,0)</f>
        <v>0</v>
      </c>
      <c r="G19">
        <f>IF(ABS(A19-'GRAFICO Cp - Cpk (2)'!$M$2)&lt;0.01,0.6,0)</f>
        <v>0</v>
      </c>
    </row>
    <row r="20" spans="1:7" ht="12">
      <c r="A20">
        <f t="shared" si="0"/>
        <v>121.7999999999999</v>
      </c>
      <c r="B20">
        <f>NORMDIST(A20,'GRAFICO Cp - Cpk (2)'!$A$15,('GRAFICO Cp - Cpk (2)'!$D$12/100),0)</f>
        <v>1.2297736504456228E-17</v>
      </c>
      <c r="C20">
        <f>IF(A20&lt;'GRAFICO Cp - Cpk (2)'!$H$2,B20,0)</f>
        <v>1.2297736504456228E-17</v>
      </c>
      <c r="D20">
        <f>IF(A20&gt;'GRAFICO Cp - Cpk (2)'!$M$2,B20,0)</f>
        <v>0</v>
      </c>
      <c r="E20">
        <f>IF(ABS(A20-'GRAFICO Cp - Cpk (2)'!$A$15)&lt;0.05,B20+0.1,0)</f>
        <v>0</v>
      </c>
      <c r="F20">
        <f>IF(ABS(A20-'GRAFICO Cp - Cpk (2)'!$H$2)&lt;0.01,0.6,0)</f>
        <v>0</v>
      </c>
      <c r="G20">
        <f>IF(ABS(A20-'GRAFICO Cp - Cpk (2)'!$M$2)&lt;0.01,0.6,0)</f>
        <v>0</v>
      </c>
    </row>
    <row r="21" spans="1:7" ht="12">
      <c r="A21">
        <f t="shared" si="0"/>
        <v>121.89999999999989</v>
      </c>
      <c r="B21">
        <f>NORMDIST(A21,'GRAFICO Cp - Cpk (2)'!$A$15,('GRAFICO Cp - Cpk (2)'!$D$12/100),0)</f>
        <v>2.807310629810325E-17</v>
      </c>
      <c r="C21">
        <f>IF(A21&lt;'GRAFICO Cp - Cpk (2)'!$H$2,B21,0)</f>
        <v>2.807310629810325E-17</v>
      </c>
      <c r="D21">
        <f>IF(A21&gt;'GRAFICO Cp - Cpk (2)'!$M$2,B21,0)</f>
        <v>0</v>
      </c>
      <c r="E21">
        <f>IF(ABS(A21-'GRAFICO Cp - Cpk (2)'!$A$15)&lt;0.05,B21+0.1,0)</f>
        <v>0</v>
      </c>
      <c r="F21">
        <f>IF(ABS(A21-'GRAFICO Cp - Cpk (2)'!$H$2)&lt;0.01,0.6,0)</f>
        <v>0</v>
      </c>
      <c r="G21">
        <f>IF(ABS(A21-'GRAFICO Cp - Cpk (2)'!$M$2)&lt;0.01,0.6,0)</f>
        <v>0</v>
      </c>
    </row>
    <row r="22" spans="1:7" ht="12">
      <c r="A22">
        <f t="shared" si="0"/>
        <v>121.99999999999989</v>
      </c>
      <c r="B22">
        <f>NORMDIST(A22,'GRAFICO Cp - Cpk (2)'!$A$15,('GRAFICO Cp - Cpk (2)'!$D$12/100),0)</f>
        <v>6.35062659510483E-17</v>
      </c>
      <c r="C22">
        <f>IF(A22&lt;'GRAFICO Cp - Cpk (2)'!$H$2,B22,0)</f>
        <v>6.35062659510483E-17</v>
      </c>
      <c r="D22">
        <f>IF(A22&gt;'GRAFICO Cp - Cpk (2)'!$M$2,B22,0)</f>
        <v>0</v>
      </c>
      <c r="E22">
        <f>IF(ABS(A22-'GRAFICO Cp - Cpk (2)'!$A$15)&lt;0.05,B22+0.1,0)</f>
        <v>0</v>
      </c>
      <c r="F22">
        <f>IF(ABS(A22-'GRAFICO Cp - Cpk (2)'!$H$2)&lt;0.01,0.6,0)</f>
        <v>0</v>
      </c>
      <c r="G22">
        <f>IF(ABS(A22-'GRAFICO Cp - Cpk (2)'!$M$2)&lt;0.01,0.6,0)</f>
        <v>0</v>
      </c>
    </row>
    <row r="23" spans="1:7" ht="12">
      <c r="A23">
        <f t="shared" si="0"/>
        <v>122.09999999999988</v>
      </c>
      <c r="B23">
        <f>NORMDIST(A23,'GRAFICO Cp - Cpk (2)'!$A$15,('GRAFICO Cp - Cpk (2)'!$D$12/100),0)</f>
        <v>1.4236508983262477E-16</v>
      </c>
      <c r="C23">
        <f>IF(A23&lt;'GRAFICO Cp - Cpk (2)'!$H$2,B23,0)</f>
        <v>1.4236508983262477E-16</v>
      </c>
      <c r="D23">
        <f>IF(A23&gt;'GRAFICO Cp - Cpk (2)'!$M$2,B23,0)</f>
        <v>0</v>
      </c>
      <c r="E23">
        <f>IF(ABS(A23-'GRAFICO Cp - Cpk (2)'!$A$15)&lt;0.05,B23+0.1,0)</f>
        <v>0</v>
      </c>
      <c r="F23">
        <f>IF(ABS(A23-'GRAFICO Cp - Cpk (2)'!$H$2)&lt;0.01,0.6,0)</f>
        <v>0</v>
      </c>
      <c r="G23">
        <f>IF(ABS(A23-'GRAFICO Cp - Cpk (2)'!$M$2)&lt;0.01,0.6,0)</f>
        <v>0</v>
      </c>
    </row>
    <row r="24" spans="1:7" ht="12">
      <c r="A24">
        <f t="shared" si="0"/>
        <v>122.19999999999987</v>
      </c>
      <c r="B24">
        <f>NORMDIST(A24,'GRAFICO Cp - Cpk (2)'!$A$15,('GRAFICO Cp - Cpk (2)'!$D$12/100),0)</f>
        <v>3.162650899927877E-16</v>
      </c>
      <c r="C24">
        <f>IF(A24&lt;'GRAFICO Cp - Cpk (2)'!$H$2,B24,0)</f>
        <v>3.162650899927877E-16</v>
      </c>
      <c r="D24">
        <f>IF(A24&gt;'GRAFICO Cp - Cpk (2)'!$M$2,B24,0)</f>
        <v>0</v>
      </c>
      <c r="E24">
        <f>IF(ABS(A24-'GRAFICO Cp - Cpk (2)'!$A$15)&lt;0.05,B24+0.1,0)</f>
        <v>0</v>
      </c>
      <c r="F24">
        <f>IF(ABS(A24-'GRAFICO Cp - Cpk (2)'!$H$2)&lt;0.01,0.6,0)</f>
        <v>0</v>
      </c>
      <c r="G24">
        <f>IF(ABS(A24-'GRAFICO Cp - Cpk (2)'!$M$2)&lt;0.01,0.6,0)</f>
        <v>0</v>
      </c>
    </row>
    <row r="25" spans="1:7" ht="12">
      <c r="A25">
        <f t="shared" si="0"/>
        <v>122.29999999999987</v>
      </c>
      <c r="B25">
        <f>NORMDIST(A25,'GRAFICO Cp - Cpk (2)'!$A$15,('GRAFICO Cp - Cpk (2)'!$D$12/100),0)</f>
        <v>6.962413730373262E-16</v>
      </c>
      <c r="C25">
        <f>IF(A25&lt;'GRAFICO Cp - Cpk (2)'!$H$2,B25,0)</f>
        <v>6.962413730373262E-16</v>
      </c>
      <c r="D25">
        <f>IF(A25&gt;'GRAFICO Cp - Cpk (2)'!$M$2,B25,0)</f>
        <v>0</v>
      </c>
      <c r="E25">
        <f>IF(ABS(A25-'GRAFICO Cp - Cpk (2)'!$A$15)&lt;0.05,B25+0.1,0)</f>
        <v>0</v>
      </c>
      <c r="F25">
        <f>IF(ABS(A25-'GRAFICO Cp - Cpk (2)'!$H$2)&lt;0.01,0.6,0)</f>
        <v>0</v>
      </c>
      <c r="G25">
        <f>IF(ABS(A25-'GRAFICO Cp - Cpk (2)'!$M$2)&lt;0.01,0.6,0)</f>
        <v>0</v>
      </c>
    </row>
    <row r="26" spans="1:7" ht="12">
      <c r="A26">
        <f t="shared" si="0"/>
        <v>122.39999999999986</v>
      </c>
      <c r="B26">
        <f>NORMDIST(A26,'GRAFICO Cp - Cpk (2)'!$A$15,('GRAFICO Cp - Cpk (2)'!$D$12/100),0)</f>
        <v>1.5189001281708346E-15</v>
      </c>
      <c r="C26">
        <f>IF(A26&lt;'GRAFICO Cp - Cpk (2)'!$H$2,B26,0)</f>
        <v>1.5189001281708346E-15</v>
      </c>
      <c r="D26">
        <f>IF(A26&gt;'GRAFICO Cp - Cpk (2)'!$M$2,B26,0)</f>
        <v>0</v>
      </c>
      <c r="E26">
        <f>IF(ABS(A26-'GRAFICO Cp - Cpk (2)'!$A$15)&lt;0.05,B26+0.1,0)</f>
        <v>0</v>
      </c>
      <c r="F26">
        <f>IF(ABS(A26-'GRAFICO Cp - Cpk (2)'!$H$2)&lt;0.01,0.6,0)</f>
        <v>0</v>
      </c>
      <c r="G26">
        <f>IF(ABS(A26-'GRAFICO Cp - Cpk (2)'!$M$2)&lt;0.01,0.6,0)</f>
        <v>0</v>
      </c>
    </row>
    <row r="27" spans="1:7" ht="12">
      <c r="A27">
        <f t="shared" si="0"/>
        <v>122.49999999999986</v>
      </c>
      <c r="B27">
        <f>NORMDIST(A27,'GRAFICO Cp - Cpk (2)'!$A$15,('GRAFICO Cp - Cpk (2)'!$D$12/100),0)</f>
        <v>3.283669443105514E-15</v>
      </c>
      <c r="C27">
        <f>IF(A27&lt;'GRAFICO Cp - Cpk (2)'!$H$2,B27,0)</f>
        <v>3.283669443105514E-15</v>
      </c>
      <c r="D27">
        <f>IF(A27&gt;'GRAFICO Cp - Cpk (2)'!$M$2,B27,0)</f>
        <v>0</v>
      </c>
      <c r="E27">
        <f>IF(ABS(A27-'GRAFICO Cp - Cpk (2)'!$A$15)&lt;0.05,B27+0.1,0)</f>
        <v>0</v>
      </c>
      <c r="F27">
        <f>IF(ABS(A27-'GRAFICO Cp - Cpk (2)'!$H$2)&lt;0.01,0.6,0)</f>
        <v>0</v>
      </c>
      <c r="G27">
        <f>IF(ABS(A27-'GRAFICO Cp - Cpk (2)'!$M$2)&lt;0.01,0.6,0)</f>
        <v>0</v>
      </c>
    </row>
    <row r="28" spans="1:7" ht="12">
      <c r="A28">
        <f t="shared" si="0"/>
        <v>122.59999999999985</v>
      </c>
      <c r="B28">
        <f>NORMDIST(A28,'GRAFICO Cp - Cpk (2)'!$A$15,('GRAFICO Cp - Cpk (2)'!$D$12/100),0)</f>
        <v>7.03477911201995E-15</v>
      </c>
      <c r="C28">
        <f>IF(A28&lt;'GRAFICO Cp - Cpk (2)'!$H$2,B28,0)</f>
        <v>7.03477911201995E-15</v>
      </c>
      <c r="D28">
        <f>IF(A28&gt;'GRAFICO Cp - Cpk (2)'!$M$2,B28,0)</f>
        <v>0</v>
      </c>
      <c r="E28">
        <f>IF(ABS(A28-'GRAFICO Cp - Cpk (2)'!$A$15)&lt;0.05,B28+0.1,0)</f>
        <v>0</v>
      </c>
      <c r="F28">
        <f>IF(ABS(A28-'GRAFICO Cp - Cpk (2)'!$H$2)&lt;0.01,0.6,0)</f>
        <v>0</v>
      </c>
      <c r="G28">
        <f>IF(ABS(A28-'GRAFICO Cp - Cpk (2)'!$M$2)&lt;0.01,0.6,0)</f>
        <v>0</v>
      </c>
    </row>
    <row r="29" spans="1:7" ht="12">
      <c r="A29">
        <f t="shared" si="0"/>
        <v>122.69999999999985</v>
      </c>
      <c r="B29">
        <f>NORMDIST(A29,'GRAFICO Cp - Cpk (2)'!$A$15,('GRAFICO Cp - Cpk (2)'!$D$12/100),0)</f>
        <v>1.4934900041752635E-14</v>
      </c>
      <c r="C29">
        <f>IF(A29&lt;'GRAFICO Cp - Cpk (2)'!$H$2,B29,0)</f>
        <v>1.4934900041752635E-14</v>
      </c>
      <c r="D29">
        <f>IF(A29&gt;'GRAFICO Cp - Cpk (2)'!$M$2,B29,0)</f>
        <v>0</v>
      </c>
      <c r="E29">
        <f>IF(ABS(A29-'GRAFICO Cp - Cpk (2)'!$A$15)&lt;0.05,B29+0.1,0)</f>
        <v>0</v>
      </c>
      <c r="F29">
        <f>IF(ABS(A29-'GRAFICO Cp - Cpk (2)'!$H$2)&lt;0.01,0.6,0)</f>
        <v>0</v>
      </c>
      <c r="G29">
        <f>IF(ABS(A29-'GRAFICO Cp - Cpk (2)'!$M$2)&lt;0.01,0.6,0)</f>
        <v>0</v>
      </c>
    </row>
    <row r="30" spans="1:7" ht="12">
      <c r="A30">
        <f t="shared" si="0"/>
        <v>122.79999999999984</v>
      </c>
      <c r="B30">
        <f>NORMDIST(A30,'GRAFICO Cp - Cpk (2)'!$A$15,('GRAFICO Cp - Cpk (2)'!$D$12/100),0)</f>
        <v>3.142063777805685E-14</v>
      </c>
      <c r="C30">
        <f>IF(A30&lt;'GRAFICO Cp - Cpk (2)'!$H$2,B30,0)</f>
        <v>3.142063777805685E-14</v>
      </c>
      <c r="D30">
        <f>IF(A30&gt;'GRAFICO Cp - Cpk (2)'!$M$2,B30,0)</f>
        <v>0</v>
      </c>
      <c r="E30">
        <f>IF(ABS(A30-'GRAFICO Cp - Cpk (2)'!$A$15)&lt;0.05,B30+0.1,0)</f>
        <v>0</v>
      </c>
      <c r="F30">
        <f>IF(ABS(A30-'GRAFICO Cp - Cpk (2)'!$H$2)&lt;0.01,0.6,0)</f>
        <v>0</v>
      </c>
      <c r="G30">
        <f>IF(ABS(A30-'GRAFICO Cp - Cpk (2)'!$M$2)&lt;0.01,0.6,0)</f>
        <v>0</v>
      </c>
    </row>
    <row r="31" spans="1:7" ht="12">
      <c r="A31">
        <f t="shared" si="0"/>
        <v>122.89999999999984</v>
      </c>
      <c r="B31">
        <f>NORMDIST(A31,'GRAFICO Cp - Cpk (2)'!$A$15,('GRAFICO Cp - Cpk (2)'!$D$12/100),0)</f>
        <v>6.550711801008733E-14</v>
      </c>
      <c r="C31">
        <f>IF(A31&lt;'GRAFICO Cp - Cpk (2)'!$H$2,B31,0)</f>
        <v>6.550711801008733E-14</v>
      </c>
      <c r="D31">
        <f>IF(A31&gt;'GRAFICO Cp - Cpk (2)'!$M$2,B31,0)</f>
        <v>0</v>
      </c>
      <c r="E31">
        <f>IF(ABS(A31-'GRAFICO Cp - Cpk (2)'!$A$15)&lt;0.05,B31+0.1,0)</f>
        <v>0</v>
      </c>
      <c r="F31">
        <f>IF(ABS(A31-'GRAFICO Cp - Cpk (2)'!$H$2)&lt;0.01,0.6,0)</f>
        <v>0</v>
      </c>
      <c r="G31">
        <f>IF(ABS(A31-'GRAFICO Cp - Cpk (2)'!$M$2)&lt;0.01,0.6,0)</f>
        <v>0</v>
      </c>
    </row>
    <row r="32" spans="1:7" ht="12">
      <c r="A32">
        <f t="shared" si="0"/>
        <v>122.99999999999983</v>
      </c>
      <c r="B32">
        <f>NORMDIST(A32,'GRAFICO Cp - Cpk (2)'!$A$15,('GRAFICO Cp - Cpk (2)'!$D$12/100),0)</f>
        <v>1.3533895255486219E-13</v>
      </c>
      <c r="C32">
        <f>IF(A32&lt;'GRAFICO Cp - Cpk (2)'!$H$2,B32,0)</f>
        <v>1.3533895255486219E-13</v>
      </c>
      <c r="D32">
        <f>IF(A32&gt;'GRAFICO Cp - Cpk (2)'!$M$2,B32,0)</f>
        <v>0</v>
      </c>
      <c r="E32">
        <f>IF(ABS(A32-'GRAFICO Cp - Cpk (2)'!$A$15)&lt;0.05,B32+0.1,0)</f>
        <v>0</v>
      </c>
      <c r="F32">
        <f>IF(ABS(A32-'GRAFICO Cp - Cpk (2)'!$H$2)&lt;0.01,0.6,0)</f>
        <v>0</v>
      </c>
      <c r="G32">
        <f>IF(ABS(A32-'GRAFICO Cp - Cpk (2)'!$M$2)&lt;0.01,0.6,0)</f>
        <v>0</v>
      </c>
    </row>
    <row r="33" spans="1:7" ht="12">
      <c r="A33">
        <f t="shared" si="0"/>
        <v>123.09999999999982</v>
      </c>
      <c r="B33">
        <f>NORMDIST(A33,'GRAFICO Cp - Cpk (2)'!$A$15,('GRAFICO Cp - Cpk (2)'!$D$12/100),0)</f>
        <v>2.77088148000895E-13</v>
      </c>
      <c r="C33">
        <f>IF(A33&lt;'GRAFICO Cp - Cpk (2)'!$H$2,B33,0)</f>
        <v>2.77088148000895E-13</v>
      </c>
      <c r="D33">
        <f>IF(A33&gt;'GRAFICO Cp - Cpk (2)'!$M$2,B33,0)</f>
        <v>0</v>
      </c>
      <c r="E33">
        <f>IF(ABS(A33-'GRAFICO Cp - Cpk (2)'!$A$15)&lt;0.05,B33+0.1,0)</f>
        <v>0</v>
      </c>
      <c r="F33">
        <f>IF(ABS(A33-'GRAFICO Cp - Cpk (2)'!$H$2)&lt;0.01,0.6,0)</f>
        <v>0</v>
      </c>
      <c r="G33">
        <f>IF(ABS(A33-'GRAFICO Cp - Cpk (2)'!$M$2)&lt;0.01,0.6,0)</f>
        <v>0</v>
      </c>
    </row>
    <row r="34" spans="1:7" ht="12">
      <c r="A34">
        <f t="shared" si="0"/>
        <v>123.19999999999982</v>
      </c>
      <c r="B34">
        <f>NORMDIST(A34,'GRAFICO Cp - Cpk (2)'!$A$15,('GRAFICO Cp - Cpk (2)'!$D$12/100),0)</f>
        <v>5.621780825653008E-13</v>
      </c>
      <c r="C34">
        <f>IF(A34&lt;'GRAFICO Cp - Cpk (2)'!$H$2,B34,0)</f>
        <v>5.621780825653008E-13</v>
      </c>
      <c r="D34">
        <f>IF(A34&gt;'GRAFICO Cp - Cpk (2)'!$M$2,B34,0)</f>
        <v>0</v>
      </c>
      <c r="E34">
        <f>IF(ABS(A34-'GRAFICO Cp - Cpk (2)'!$A$15)&lt;0.05,B34+0.1,0)</f>
        <v>0</v>
      </c>
      <c r="F34">
        <f>IF(ABS(A34-'GRAFICO Cp - Cpk (2)'!$H$2)&lt;0.01,0.6,0)</f>
        <v>0</v>
      </c>
      <c r="G34">
        <f>IF(ABS(A34-'GRAFICO Cp - Cpk (2)'!$M$2)&lt;0.01,0.6,0)</f>
        <v>0</v>
      </c>
    </row>
    <row r="35" spans="1:7" ht="12">
      <c r="A35">
        <f aca="true" t="shared" si="1" ref="A35:A66">A34+0.1</f>
        <v>123.29999999999981</v>
      </c>
      <c r="B35">
        <f>NORMDIST(A35,'GRAFICO Cp - Cpk (2)'!$A$15,('GRAFICO Cp - Cpk (2)'!$D$12/100),0)</f>
        <v>1.13029209675308E-12</v>
      </c>
      <c r="C35">
        <f>IF(A35&lt;'GRAFICO Cp - Cpk (2)'!$H$2,B35,0)</f>
        <v>1.13029209675308E-12</v>
      </c>
      <c r="D35">
        <f>IF(A35&gt;'GRAFICO Cp - Cpk (2)'!$M$2,B35,0)</f>
        <v>0</v>
      </c>
      <c r="E35">
        <f>IF(ABS(A35-'GRAFICO Cp - Cpk (2)'!$A$15)&lt;0.05,B35+0.1,0)</f>
        <v>0</v>
      </c>
      <c r="F35">
        <f>IF(ABS(A35-'GRAFICO Cp - Cpk (2)'!$H$2)&lt;0.01,0.6,0)</f>
        <v>0</v>
      </c>
      <c r="G35">
        <f>IF(ABS(A35-'GRAFICO Cp - Cpk (2)'!$M$2)&lt;0.01,0.6,0)</f>
        <v>0</v>
      </c>
    </row>
    <row r="36" spans="1:7" ht="12">
      <c r="A36">
        <f t="shared" si="1"/>
        <v>123.3999999999998</v>
      </c>
      <c r="B36">
        <f>NORMDIST(A36,'GRAFICO Cp - Cpk (2)'!$A$15,('GRAFICO Cp - Cpk (2)'!$D$12/100),0)</f>
        <v>2.251999516660641E-12</v>
      </c>
      <c r="C36">
        <f>IF(A36&lt;'GRAFICO Cp - Cpk (2)'!$H$2,B36,0)</f>
        <v>2.251999516660641E-12</v>
      </c>
      <c r="D36">
        <f>IF(A36&gt;'GRAFICO Cp - Cpk (2)'!$M$2,B36,0)</f>
        <v>0</v>
      </c>
      <c r="E36">
        <f>IF(ABS(A36-'GRAFICO Cp - Cpk (2)'!$A$15)&lt;0.05,B36+0.1,0)</f>
        <v>0</v>
      </c>
      <c r="F36">
        <f>IF(ABS(A36-'GRAFICO Cp - Cpk (2)'!$H$2)&lt;0.01,0.6,0)</f>
        <v>0</v>
      </c>
      <c r="G36">
        <f>IF(ABS(A36-'GRAFICO Cp - Cpk (2)'!$M$2)&lt;0.01,0.6,0)</f>
        <v>0</v>
      </c>
    </row>
    <row r="37" spans="1:7" ht="12">
      <c r="A37">
        <f t="shared" si="1"/>
        <v>123.4999999999998</v>
      </c>
      <c r="B37">
        <f>NORMDIST(A37,'GRAFICO Cp - Cpk (2)'!$A$15,('GRAFICO Cp - Cpk (2)'!$D$12/100),0)</f>
        <v>4.446381434042735E-12</v>
      </c>
      <c r="C37">
        <f>IF(A37&lt;'GRAFICO Cp - Cpk (2)'!$H$2,B37,0)</f>
        <v>4.446381434042735E-12</v>
      </c>
      <c r="D37">
        <f>IF(A37&gt;'GRAFICO Cp - Cpk (2)'!$M$2,B37,0)</f>
        <v>0</v>
      </c>
      <c r="E37">
        <f>IF(ABS(A37-'GRAFICO Cp - Cpk (2)'!$A$15)&lt;0.05,B37+0.1,0)</f>
        <v>0</v>
      </c>
      <c r="F37">
        <f>IF(ABS(A37-'GRAFICO Cp - Cpk (2)'!$H$2)&lt;0.01,0.6,0)</f>
        <v>0</v>
      </c>
      <c r="G37">
        <f>IF(ABS(A37-'GRAFICO Cp - Cpk (2)'!$M$2)&lt;0.01,0.6,0)</f>
        <v>0</v>
      </c>
    </row>
    <row r="38" spans="1:7" ht="12">
      <c r="A38">
        <f t="shared" si="1"/>
        <v>123.5999999999998</v>
      </c>
      <c r="B38">
        <f>NORMDIST(A38,'GRAFICO Cp - Cpk (2)'!$A$15,('GRAFICO Cp - Cpk (2)'!$D$12/100),0)</f>
        <v>8.699733722240805E-12</v>
      </c>
      <c r="C38">
        <f>IF(A38&lt;'GRAFICO Cp - Cpk (2)'!$H$2,B38,0)</f>
        <v>8.699733722240805E-12</v>
      </c>
      <c r="D38">
        <f>IF(A38&gt;'GRAFICO Cp - Cpk (2)'!$M$2,B38,0)</f>
        <v>0</v>
      </c>
      <c r="E38">
        <f>IF(ABS(A38-'GRAFICO Cp - Cpk (2)'!$A$15)&lt;0.05,B38+0.1,0)</f>
        <v>0</v>
      </c>
      <c r="F38">
        <f>IF(ABS(A38-'GRAFICO Cp - Cpk (2)'!$H$2)&lt;0.01,0.6,0)</f>
        <v>0</v>
      </c>
      <c r="G38">
        <f>IF(ABS(A38-'GRAFICO Cp - Cpk (2)'!$M$2)&lt;0.01,0.6,0)</f>
        <v>0</v>
      </c>
    </row>
    <row r="39" spans="1:7" ht="12">
      <c r="A39">
        <f t="shared" si="1"/>
        <v>123.69999999999979</v>
      </c>
      <c r="B39">
        <f>NORMDIST(A39,'GRAFICO Cp - Cpk (2)'!$A$15,('GRAFICO Cp - Cpk (2)'!$D$12/100),0)</f>
        <v>1.6868094493842536E-11</v>
      </c>
      <c r="C39">
        <f>IF(A39&lt;'GRAFICO Cp - Cpk (2)'!$H$2,B39,0)</f>
        <v>1.6868094493842536E-11</v>
      </c>
      <c r="D39">
        <f>IF(A39&gt;'GRAFICO Cp - Cpk (2)'!$M$2,B39,0)</f>
        <v>0</v>
      </c>
      <c r="E39">
        <f>IF(ABS(A39-'GRAFICO Cp - Cpk (2)'!$A$15)&lt;0.05,B39+0.1,0)</f>
        <v>0</v>
      </c>
      <c r="F39">
        <f>IF(ABS(A39-'GRAFICO Cp - Cpk (2)'!$H$2)&lt;0.01,0.6,0)</f>
        <v>0</v>
      </c>
      <c r="G39">
        <f>IF(ABS(A39-'GRAFICO Cp - Cpk (2)'!$M$2)&lt;0.01,0.6,0)</f>
        <v>0</v>
      </c>
    </row>
    <row r="40" spans="1:7" ht="12">
      <c r="A40">
        <f t="shared" si="1"/>
        <v>123.79999999999978</v>
      </c>
      <c r="B40">
        <f>NORMDIST(A40,'GRAFICO Cp - Cpk (2)'!$A$15,('GRAFICO Cp - Cpk (2)'!$D$12/100),0)</f>
        <v>3.241058809009546E-11</v>
      </c>
      <c r="C40">
        <f>IF(A40&lt;'GRAFICO Cp - Cpk (2)'!$H$2,B40,0)</f>
        <v>3.241058809009546E-11</v>
      </c>
      <c r="D40">
        <f>IF(A40&gt;'GRAFICO Cp - Cpk (2)'!$M$2,B40,0)</f>
        <v>0</v>
      </c>
      <c r="E40">
        <f>IF(ABS(A40-'GRAFICO Cp - Cpk (2)'!$A$15)&lt;0.05,B40+0.1,0)</f>
        <v>0</v>
      </c>
      <c r="F40">
        <f>IF(ABS(A40-'GRAFICO Cp - Cpk (2)'!$H$2)&lt;0.01,0.6,0)</f>
        <v>0</v>
      </c>
      <c r="G40">
        <f>IF(ABS(A40-'GRAFICO Cp - Cpk (2)'!$M$2)&lt;0.01,0.6,0)</f>
        <v>0</v>
      </c>
    </row>
    <row r="41" spans="1:7" ht="12">
      <c r="A41">
        <f t="shared" si="1"/>
        <v>123.89999999999978</v>
      </c>
      <c r="B41">
        <f>NORMDIST(A41,'GRAFICO Cp - Cpk (2)'!$A$15,('GRAFICO Cp - Cpk (2)'!$D$12/100),0)</f>
        <v>6.17118574797944E-11</v>
      </c>
      <c r="C41">
        <f>IF(A41&lt;'GRAFICO Cp - Cpk (2)'!$H$2,B41,0)</f>
        <v>6.17118574797944E-11</v>
      </c>
      <c r="D41">
        <f>IF(A41&gt;'GRAFICO Cp - Cpk (2)'!$M$2,B41,0)</f>
        <v>0</v>
      </c>
      <c r="E41">
        <f>IF(ABS(A41-'GRAFICO Cp - Cpk (2)'!$A$15)&lt;0.05,B41+0.1,0)</f>
        <v>0</v>
      </c>
      <c r="F41">
        <f>IF(ABS(A41-'GRAFICO Cp - Cpk (2)'!$H$2)&lt;0.01,0.6,0)</f>
        <v>0</v>
      </c>
      <c r="G41">
        <f>IF(ABS(A41-'GRAFICO Cp - Cpk (2)'!$M$2)&lt;0.01,0.6,0)</f>
        <v>0</v>
      </c>
    </row>
    <row r="42" spans="1:7" ht="12">
      <c r="A42">
        <f t="shared" si="1"/>
        <v>123.99999999999977</v>
      </c>
      <c r="B42">
        <f>NORMDIST(A42,'GRAFICO Cp - Cpk (2)'!$A$15,('GRAFICO Cp - Cpk (2)'!$D$12/100),0)</f>
        <v>1.164423996278939E-10</v>
      </c>
      <c r="C42">
        <f>IF(A42&lt;'GRAFICO Cp - Cpk (2)'!$H$2,B42,0)</f>
        <v>1.164423996278939E-10</v>
      </c>
      <c r="D42">
        <f>IF(A42&gt;'GRAFICO Cp - Cpk (2)'!$M$2,B42,0)</f>
        <v>0</v>
      </c>
      <c r="E42">
        <f>IF(ABS(A42-'GRAFICO Cp - Cpk (2)'!$A$15)&lt;0.05,B42+0.1,0)</f>
        <v>0</v>
      </c>
      <c r="F42">
        <f>IF(ABS(A42-'GRAFICO Cp - Cpk (2)'!$H$2)&lt;0.01,0.6,0)</f>
        <v>0</v>
      </c>
      <c r="G42">
        <f>IF(ABS(A42-'GRAFICO Cp - Cpk (2)'!$M$2)&lt;0.01,0.6,0)</f>
        <v>0</v>
      </c>
    </row>
    <row r="43" spans="1:7" ht="12">
      <c r="A43">
        <f t="shared" si="1"/>
        <v>124.09999999999977</v>
      </c>
      <c r="B43">
        <f>NORMDIST(A43,'GRAFICO Cp - Cpk (2)'!$A$15,('GRAFICO Cp - Cpk (2)'!$D$12/100),0)</f>
        <v>2.177281066314012E-10</v>
      </c>
      <c r="C43">
        <f>IF(A43&lt;'GRAFICO Cp - Cpk (2)'!$H$2,B43,0)</f>
        <v>2.177281066314012E-10</v>
      </c>
      <c r="D43">
        <f>IF(A43&gt;'GRAFICO Cp - Cpk (2)'!$M$2,B43,0)</f>
        <v>0</v>
      </c>
      <c r="E43">
        <f>IF(ABS(A43-'GRAFICO Cp - Cpk (2)'!$A$15)&lt;0.05,B43+0.1,0)</f>
        <v>0</v>
      </c>
      <c r="F43">
        <f>IF(ABS(A43-'GRAFICO Cp - Cpk (2)'!$H$2)&lt;0.01,0.6,0)</f>
        <v>0</v>
      </c>
      <c r="G43">
        <f>IF(ABS(A43-'GRAFICO Cp - Cpk (2)'!$M$2)&lt;0.01,0.6,0)</f>
        <v>0</v>
      </c>
    </row>
    <row r="44" spans="1:7" ht="12">
      <c r="A44">
        <f t="shared" si="1"/>
        <v>124.19999999999976</v>
      </c>
      <c r="B44">
        <f>NORMDIST(A44,'GRAFICO Cp - Cpk (2)'!$A$15,('GRAFICO Cp - Cpk (2)'!$D$12/100),0)</f>
        <v>4.034397315761819E-10</v>
      </c>
      <c r="C44">
        <f>IF(A44&lt;'GRAFICO Cp - Cpk (2)'!$H$2,B44,0)</f>
        <v>4.034397315761819E-10</v>
      </c>
      <c r="D44">
        <f>IF(A44&gt;'GRAFICO Cp - Cpk (2)'!$M$2,B44,0)</f>
        <v>0</v>
      </c>
      <c r="E44">
        <f>IF(ABS(A44-'GRAFICO Cp - Cpk (2)'!$A$15)&lt;0.05,B44+0.1,0)</f>
        <v>0</v>
      </c>
      <c r="F44">
        <f>IF(ABS(A44-'GRAFICO Cp - Cpk (2)'!$H$2)&lt;0.01,0.6,0)</f>
        <v>0</v>
      </c>
      <c r="G44">
        <f>IF(ABS(A44-'GRAFICO Cp - Cpk (2)'!$M$2)&lt;0.01,0.6,0)</f>
        <v>0</v>
      </c>
    </row>
    <row r="45" spans="1:7" ht="12">
      <c r="A45">
        <f t="shared" si="1"/>
        <v>124.29999999999976</v>
      </c>
      <c r="B45">
        <f>NORMDIST(A45,'GRAFICO Cp - Cpk (2)'!$A$15,('GRAFICO Cp - Cpk (2)'!$D$12/100),0)</f>
        <v>7.408045779103573E-10</v>
      </c>
      <c r="C45">
        <f>IF(A45&lt;'GRAFICO Cp - Cpk (2)'!$H$2,B45,0)</f>
        <v>7.408045779103573E-10</v>
      </c>
      <c r="D45">
        <f>IF(A45&gt;'GRAFICO Cp - Cpk (2)'!$M$2,B45,0)</f>
        <v>0</v>
      </c>
      <c r="E45">
        <f>IF(ABS(A45-'GRAFICO Cp - Cpk (2)'!$A$15)&lt;0.05,B45+0.1,0)</f>
        <v>0</v>
      </c>
      <c r="F45">
        <f>IF(ABS(A45-'GRAFICO Cp - Cpk (2)'!$H$2)&lt;0.01,0.6,0)</f>
        <v>0</v>
      </c>
      <c r="G45">
        <f>IF(ABS(A45-'GRAFICO Cp - Cpk (2)'!$M$2)&lt;0.01,0.6,0)</f>
        <v>0</v>
      </c>
    </row>
    <row r="46" spans="1:7" ht="12">
      <c r="A46">
        <f t="shared" si="1"/>
        <v>124.39999999999975</v>
      </c>
      <c r="B46">
        <f>NORMDIST(A46,'GRAFICO Cp - Cpk (2)'!$A$15,('GRAFICO Cp - Cpk (2)'!$D$12/100),0)</f>
        <v>1.3479986888111858E-09</v>
      </c>
      <c r="C46">
        <f>IF(A46&lt;'GRAFICO Cp - Cpk (2)'!$H$2,B46,0)</f>
        <v>1.3479986888111858E-09</v>
      </c>
      <c r="D46">
        <f>IF(A46&gt;'GRAFICO Cp - Cpk (2)'!$M$2,B46,0)</f>
        <v>0</v>
      </c>
      <c r="E46">
        <f>IF(ABS(A46-'GRAFICO Cp - Cpk (2)'!$A$15)&lt;0.05,B46+0.1,0)</f>
        <v>0</v>
      </c>
      <c r="F46">
        <f>IF(ABS(A46-'GRAFICO Cp - Cpk (2)'!$H$2)&lt;0.01,0.6,0)</f>
        <v>0</v>
      </c>
      <c r="G46">
        <f>IF(ABS(A46-'GRAFICO Cp - Cpk (2)'!$M$2)&lt;0.01,0.6,0)</f>
        <v>0</v>
      </c>
    </row>
    <row r="47" spans="1:7" ht="12">
      <c r="A47">
        <f t="shared" si="1"/>
        <v>124.49999999999974</v>
      </c>
      <c r="B47">
        <f>NORMDIST(A47,'GRAFICO Cp - Cpk (2)'!$A$15,('GRAFICO Cp - Cpk (2)'!$D$12/100),0)</f>
        <v>2.4307265411582247E-09</v>
      </c>
      <c r="C47">
        <f>IF(A47&lt;'GRAFICO Cp - Cpk (2)'!$H$2,B47,0)</f>
        <v>2.4307265411582247E-09</v>
      </c>
      <c r="D47">
        <f>IF(A47&gt;'GRAFICO Cp - Cpk (2)'!$M$2,B47,0)</f>
        <v>0</v>
      </c>
      <c r="E47">
        <f>IF(ABS(A47-'GRAFICO Cp - Cpk (2)'!$A$15)&lt;0.05,B47+0.1,0)</f>
        <v>0</v>
      </c>
      <c r="F47">
        <f>IF(ABS(A47-'GRAFICO Cp - Cpk (2)'!$H$2)&lt;0.01,0.6,0)</f>
        <v>0</v>
      </c>
      <c r="G47">
        <f>IF(ABS(A47-'GRAFICO Cp - Cpk (2)'!$M$2)&lt;0.01,0.6,0)</f>
        <v>0</v>
      </c>
    </row>
    <row r="48" spans="1:7" ht="12">
      <c r="A48">
        <f t="shared" si="1"/>
        <v>124.59999999999974</v>
      </c>
      <c r="B48">
        <f>NORMDIST(A48,'GRAFICO Cp - Cpk (2)'!$A$15,('GRAFICO Cp - Cpk (2)'!$D$12/100),0)</f>
        <v>4.3435373207748715E-09</v>
      </c>
      <c r="C48">
        <f>IF(A48&lt;'GRAFICO Cp - Cpk (2)'!$H$2,B48,0)</f>
        <v>4.3435373207748715E-09</v>
      </c>
      <c r="D48">
        <f>IF(A48&gt;'GRAFICO Cp - Cpk (2)'!$M$2,B48,0)</f>
        <v>0</v>
      </c>
      <c r="E48">
        <f>IF(ABS(A48-'GRAFICO Cp - Cpk (2)'!$A$15)&lt;0.05,B48+0.1,0)</f>
        <v>0</v>
      </c>
      <c r="F48">
        <f>IF(ABS(A48-'GRAFICO Cp - Cpk (2)'!$H$2)&lt;0.01,0.6,0)</f>
        <v>0</v>
      </c>
      <c r="G48">
        <f>IF(ABS(A48-'GRAFICO Cp - Cpk (2)'!$M$2)&lt;0.01,0.6,0)</f>
        <v>0</v>
      </c>
    </row>
    <row r="49" spans="1:7" ht="12">
      <c r="A49">
        <f t="shared" si="1"/>
        <v>124.69999999999973</v>
      </c>
      <c r="B49">
        <f>NORMDIST(A49,'GRAFICO Cp - Cpk (2)'!$A$15,('GRAFICO Cp - Cpk (2)'!$D$12/100),0)</f>
        <v>7.69151396334176E-09</v>
      </c>
      <c r="C49">
        <f>IF(A49&lt;'GRAFICO Cp - Cpk (2)'!$H$2,B49,0)</f>
        <v>7.69151396334176E-09</v>
      </c>
      <c r="D49">
        <f>IF(A49&gt;'GRAFICO Cp - Cpk (2)'!$M$2,B49,0)</f>
        <v>0</v>
      </c>
      <c r="E49">
        <f>IF(ABS(A49-'GRAFICO Cp - Cpk (2)'!$A$15)&lt;0.05,B49+0.1,0)</f>
        <v>0</v>
      </c>
      <c r="F49">
        <f>IF(ABS(A49-'GRAFICO Cp - Cpk (2)'!$H$2)&lt;0.01,0.6,0)</f>
        <v>0</v>
      </c>
      <c r="G49">
        <f>IF(ABS(A49-'GRAFICO Cp - Cpk (2)'!$M$2)&lt;0.01,0.6,0)</f>
        <v>0</v>
      </c>
    </row>
    <row r="50" spans="1:7" ht="12">
      <c r="A50">
        <f t="shared" si="1"/>
        <v>124.79999999999973</v>
      </c>
      <c r="B50">
        <f>NORMDIST(A50,'GRAFICO Cp - Cpk (2)'!$A$15,('GRAFICO Cp - Cpk (2)'!$D$12/100),0)</f>
        <v>1.3497114408532945E-08</v>
      </c>
      <c r="C50">
        <f>IF(A50&lt;'GRAFICO Cp - Cpk (2)'!$H$2,B50,0)</f>
        <v>1.3497114408532945E-08</v>
      </c>
      <c r="D50">
        <f>IF(A50&gt;'GRAFICO Cp - Cpk (2)'!$M$2,B50,0)</f>
        <v>0</v>
      </c>
      <c r="E50">
        <f>IF(ABS(A50-'GRAFICO Cp - Cpk (2)'!$A$15)&lt;0.05,B50+0.1,0)</f>
        <v>0</v>
      </c>
      <c r="F50">
        <f>IF(ABS(A50-'GRAFICO Cp - Cpk (2)'!$H$2)&lt;0.01,0.6,0)</f>
        <v>0</v>
      </c>
      <c r="G50">
        <f>IF(ABS(A50-'GRAFICO Cp - Cpk (2)'!$M$2)&lt;0.01,0.6,0)</f>
        <v>0</v>
      </c>
    </row>
    <row r="51" spans="1:7" ht="12">
      <c r="A51">
        <f t="shared" si="1"/>
        <v>124.89999999999972</v>
      </c>
      <c r="B51">
        <f>NORMDIST(A51,'GRAFICO Cp - Cpk (2)'!$A$15,('GRAFICO Cp - Cpk (2)'!$D$12/100),0)</f>
        <v>2.3470959639327835E-08</v>
      </c>
      <c r="C51">
        <f>IF(A51&lt;'GRAFICO Cp - Cpk (2)'!$H$2,B51,0)</f>
        <v>2.3470959639327835E-08</v>
      </c>
      <c r="D51">
        <f>IF(A51&gt;'GRAFICO Cp - Cpk (2)'!$M$2,B51,0)</f>
        <v>0</v>
      </c>
      <c r="E51">
        <f>IF(ABS(A51-'GRAFICO Cp - Cpk (2)'!$A$15)&lt;0.05,B51+0.1,0)</f>
        <v>0</v>
      </c>
      <c r="F51">
        <f>IF(ABS(A51-'GRAFICO Cp - Cpk (2)'!$H$2)&lt;0.01,0.6,0)</f>
        <v>0</v>
      </c>
      <c r="G51">
        <f>IF(ABS(A51-'GRAFICO Cp - Cpk (2)'!$M$2)&lt;0.01,0.6,0)</f>
        <v>0</v>
      </c>
    </row>
    <row r="52" spans="1:7" ht="12">
      <c r="A52">
        <f t="shared" si="1"/>
        <v>124.99999999999972</v>
      </c>
      <c r="B52">
        <f>NORMDIST(A52,'GRAFICO Cp - Cpk (2)'!$A$15,('GRAFICO Cp - Cpk (2)'!$D$12/100),0)</f>
        <v>4.0446559489987047E-08</v>
      </c>
      <c r="C52">
        <f>IF(A52&lt;'GRAFICO Cp - Cpk (2)'!$H$2,B52,0)</f>
        <v>0</v>
      </c>
      <c r="D52">
        <f>IF(A52&gt;'GRAFICO Cp - Cpk (2)'!$M$2,B52,0)</f>
        <v>0</v>
      </c>
      <c r="E52">
        <f>IF(ABS(A52-'GRAFICO Cp - Cpk (2)'!$A$15)&lt;0.05,B52+0.1,0)</f>
        <v>0</v>
      </c>
      <c r="F52">
        <f>IF(ABS(A52-'GRAFICO Cp - Cpk (2)'!$H$2)&lt;0.01,0.6,0)</f>
        <v>0.6</v>
      </c>
      <c r="G52">
        <f>IF(ABS(A52-'GRAFICO Cp - Cpk (2)'!$M$2)&lt;0.01,0.6,0)</f>
        <v>0</v>
      </c>
    </row>
    <row r="53" spans="1:7" ht="12">
      <c r="A53">
        <f t="shared" si="1"/>
        <v>125.09999999999971</v>
      </c>
      <c r="B53">
        <f>NORMDIST(A53,'GRAFICO Cp - Cpk (2)'!$A$15,('GRAFICO Cp - Cpk (2)'!$D$12/100),0)</f>
        <v>6.907058662813567E-08</v>
      </c>
      <c r="C53">
        <f>IF(A53&lt;'GRAFICO Cp - Cpk (2)'!$H$2,B53,0)</f>
        <v>0</v>
      </c>
      <c r="D53">
        <f>IF(A53&gt;'GRAFICO Cp - Cpk (2)'!$M$2,B53,0)</f>
        <v>0</v>
      </c>
      <c r="E53">
        <f>IF(ABS(A53-'GRAFICO Cp - Cpk (2)'!$A$15)&lt;0.05,B53+0.1,0)</f>
        <v>0</v>
      </c>
      <c r="F53">
        <f>IF(ABS(A53-'GRAFICO Cp - Cpk (2)'!$H$2)&lt;0.01,0.6,0)</f>
        <v>0</v>
      </c>
      <c r="G53">
        <f>IF(ABS(A53-'GRAFICO Cp - Cpk (2)'!$M$2)&lt;0.01,0.6,0)</f>
        <v>0</v>
      </c>
    </row>
    <row r="54" spans="1:7" ht="12">
      <c r="A54">
        <f t="shared" si="1"/>
        <v>125.1999999999997</v>
      </c>
      <c r="B54">
        <f>NORMDIST(A54,'GRAFICO Cp - Cpk (2)'!$A$15,('GRAFICO Cp - Cpk (2)'!$D$12/100),0)</f>
        <v>1.1688681504705742E-07</v>
      </c>
      <c r="C54">
        <f>IF(A54&lt;'GRAFICO Cp - Cpk (2)'!$H$2,B54,0)</f>
        <v>0</v>
      </c>
      <c r="D54">
        <f>IF(A54&gt;'GRAFICO Cp - Cpk (2)'!$M$2,B54,0)</f>
        <v>0</v>
      </c>
      <c r="E54">
        <f>IF(ABS(A54-'GRAFICO Cp - Cpk (2)'!$A$15)&lt;0.05,B54+0.1,0)</f>
        <v>0</v>
      </c>
      <c r="F54">
        <f>IF(ABS(A54-'GRAFICO Cp - Cpk (2)'!$H$2)&lt;0.01,0.6,0)</f>
        <v>0</v>
      </c>
      <c r="G54">
        <f>IF(ABS(A54-'GRAFICO Cp - Cpk (2)'!$M$2)&lt;0.01,0.6,0)</f>
        <v>0</v>
      </c>
    </row>
    <row r="55" spans="1:7" ht="12">
      <c r="A55">
        <f t="shared" si="1"/>
        <v>125.2999999999997</v>
      </c>
      <c r="B55">
        <f>NORMDIST(A55,'GRAFICO Cp - Cpk (2)'!$A$15,('GRAFICO Cp - Cpk (2)'!$D$12/100),0)</f>
        <v>1.9601925153654597E-07</v>
      </c>
      <c r="C55">
        <f>IF(A55&lt;'GRAFICO Cp - Cpk (2)'!$H$2,B55,0)</f>
        <v>0</v>
      </c>
      <c r="D55">
        <f>IF(A55&gt;'GRAFICO Cp - Cpk (2)'!$M$2,B55,0)</f>
        <v>0</v>
      </c>
      <c r="E55">
        <f>IF(ABS(A55-'GRAFICO Cp - Cpk (2)'!$A$15)&lt;0.05,B55+0.1,0)</f>
        <v>0</v>
      </c>
      <c r="F55">
        <f>IF(ABS(A55-'GRAFICO Cp - Cpk (2)'!$H$2)&lt;0.01,0.6,0)</f>
        <v>0</v>
      </c>
      <c r="G55">
        <f>IF(ABS(A55-'GRAFICO Cp - Cpk (2)'!$M$2)&lt;0.01,0.6,0)</f>
        <v>0</v>
      </c>
    </row>
    <row r="56" spans="1:7" ht="12">
      <c r="A56">
        <f t="shared" si="1"/>
        <v>125.3999999999997</v>
      </c>
      <c r="B56">
        <f>NORMDIST(A56,'GRAFICO Cp - Cpk (2)'!$A$15,('GRAFICO Cp - Cpk (2)'!$D$12/100),0)</f>
        <v>3.257562441869363E-07</v>
      </c>
      <c r="C56">
        <f>IF(A56&lt;'GRAFICO Cp - Cpk (2)'!$H$2,B56,0)</f>
        <v>0</v>
      </c>
      <c r="D56">
        <f>IF(A56&gt;'GRAFICO Cp - Cpk (2)'!$M$2,B56,0)</f>
        <v>0</v>
      </c>
      <c r="E56">
        <f>IF(ABS(A56-'GRAFICO Cp - Cpk (2)'!$A$15)&lt;0.05,B56+0.1,0)</f>
        <v>0</v>
      </c>
      <c r="F56">
        <f>IF(ABS(A56-'GRAFICO Cp - Cpk (2)'!$H$2)&lt;0.01,0.6,0)</f>
        <v>0</v>
      </c>
      <c r="G56">
        <f>IF(ABS(A56-'GRAFICO Cp - Cpk (2)'!$M$2)&lt;0.01,0.6,0)</f>
        <v>0</v>
      </c>
    </row>
    <row r="57" spans="1:7" ht="12">
      <c r="A57">
        <f t="shared" si="1"/>
        <v>125.49999999999969</v>
      </c>
      <c r="B57">
        <f>NORMDIST(A57,'GRAFICO Cp - Cpk (2)'!$A$15,('GRAFICO Cp - Cpk (2)'!$D$12/100),0)</f>
        <v>5.364726582692821E-07</v>
      </c>
      <c r="C57">
        <f>IF(A57&lt;'GRAFICO Cp - Cpk (2)'!$H$2,B57,0)</f>
        <v>0</v>
      </c>
      <c r="D57">
        <f>IF(A57&gt;'GRAFICO Cp - Cpk (2)'!$M$2,B57,0)</f>
        <v>0</v>
      </c>
      <c r="E57">
        <f>IF(ABS(A57-'GRAFICO Cp - Cpk (2)'!$A$15)&lt;0.05,B57+0.1,0)</f>
        <v>0</v>
      </c>
      <c r="F57">
        <f>IF(ABS(A57-'GRAFICO Cp - Cpk (2)'!$H$2)&lt;0.01,0.6,0)</f>
        <v>0</v>
      </c>
      <c r="G57">
        <f>IF(ABS(A57-'GRAFICO Cp - Cpk (2)'!$M$2)&lt;0.01,0.6,0)</f>
        <v>0</v>
      </c>
    </row>
    <row r="58" spans="1:7" ht="12">
      <c r="A58">
        <f t="shared" si="1"/>
        <v>125.59999999999968</v>
      </c>
      <c r="B58">
        <f>NORMDIST(A58,'GRAFICO Cp - Cpk (2)'!$A$15,('GRAFICO Cp - Cpk (2)'!$D$12/100),0)</f>
        <v>8.755143270287339E-07</v>
      </c>
      <c r="C58">
        <f>IF(A58&lt;'GRAFICO Cp - Cpk (2)'!$H$2,B58,0)</f>
        <v>0</v>
      </c>
      <c r="D58">
        <f>IF(A58&gt;'GRAFICO Cp - Cpk (2)'!$M$2,B58,0)</f>
        <v>0</v>
      </c>
      <c r="E58">
        <f>IF(ABS(A58-'GRAFICO Cp - Cpk (2)'!$A$15)&lt;0.05,B58+0.1,0)</f>
        <v>0</v>
      </c>
      <c r="F58">
        <f>IF(ABS(A58-'GRAFICO Cp - Cpk (2)'!$H$2)&lt;0.01,0.6,0)</f>
        <v>0</v>
      </c>
      <c r="G58">
        <f>IF(ABS(A58-'GRAFICO Cp - Cpk (2)'!$M$2)&lt;0.01,0.6,0)</f>
        <v>0</v>
      </c>
    </row>
    <row r="59" spans="1:7" ht="12">
      <c r="A59">
        <f t="shared" si="1"/>
        <v>125.69999999999968</v>
      </c>
      <c r="B59">
        <f>NORMDIST(A59,'GRAFICO Cp - Cpk (2)'!$A$15,('GRAFICO Cp - Cpk (2)'!$D$12/100),0)</f>
        <v>1.4159233473638902E-06</v>
      </c>
      <c r="C59">
        <f>IF(A59&lt;'GRAFICO Cp - Cpk (2)'!$H$2,B59,0)</f>
        <v>0</v>
      </c>
      <c r="D59">
        <f>IF(A59&gt;'GRAFICO Cp - Cpk (2)'!$M$2,B59,0)</f>
        <v>0</v>
      </c>
      <c r="E59">
        <f>IF(ABS(A59-'GRAFICO Cp - Cpk (2)'!$A$15)&lt;0.05,B59+0.1,0)</f>
        <v>0</v>
      </c>
      <c r="F59">
        <f>IF(ABS(A59-'GRAFICO Cp - Cpk (2)'!$H$2)&lt;0.01,0.6,0)</f>
        <v>0</v>
      </c>
      <c r="G59">
        <f>IF(ABS(A59-'GRAFICO Cp - Cpk (2)'!$M$2)&lt;0.01,0.6,0)</f>
        <v>0</v>
      </c>
    </row>
    <row r="60" spans="1:7" ht="12">
      <c r="A60">
        <f t="shared" si="1"/>
        <v>125.79999999999967</v>
      </c>
      <c r="B60">
        <f>NORMDIST(A60,'GRAFICO Cp - Cpk (2)'!$A$15,('GRAFICO Cp - Cpk (2)'!$D$12/100),0)</f>
        <v>2.269222335656256E-06</v>
      </c>
      <c r="C60">
        <f>IF(A60&lt;'GRAFICO Cp - Cpk (2)'!$H$2,B60,0)</f>
        <v>0</v>
      </c>
      <c r="D60">
        <f>IF(A60&gt;'GRAFICO Cp - Cpk (2)'!$M$2,B60,0)</f>
        <v>0</v>
      </c>
      <c r="E60">
        <f>IF(ABS(A60-'GRAFICO Cp - Cpk (2)'!$A$15)&lt;0.05,B60+0.1,0)</f>
        <v>0</v>
      </c>
      <c r="F60">
        <f>IF(ABS(A60-'GRAFICO Cp - Cpk (2)'!$H$2)&lt;0.01,0.6,0)</f>
        <v>0</v>
      </c>
      <c r="G60">
        <f>IF(ABS(A60-'GRAFICO Cp - Cpk (2)'!$M$2)&lt;0.01,0.6,0)</f>
        <v>0</v>
      </c>
    </row>
    <row r="61" spans="1:7" ht="12">
      <c r="A61">
        <f t="shared" si="1"/>
        <v>125.89999999999966</v>
      </c>
      <c r="B61">
        <f>NORMDIST(A61,'GRAFICO Cp - Cpk (2)'!$A$15,('GRAFICO Cp - Cpk (2)'!$D$12/100),0)</f>
        <v>3.6039202935718266E-06</v>
      </c>
      <c r="C61">
        <f>IF(A61&lt;'GRAFICO Cp - Cpk (2)'!$H$2,B61,0)</f>
        <v>0</v>
      </c>
      <c r="D61">
        <f>IF(A61&gt;'GRAFICO Cp - Cpk (2)'!$M$2,B61,0)</f>
        <v>0</v>
      </c>
      <c r="E61">
        <f>IF(ABS(A61-'GRAFICO Cp - Cpk (2)'!$A$15)&lt;0.05,B61+0.1,0)</f>
        <v>0</v>
      </c>
      <c r="F61">
        <f>IF(ABS(A61-'GRAFICO Cp - Cpk (2)'!$H$2)&lt;0.01,0.6,0)</f>
        <v>0</v>
      </c>
      <c r="G61">
        <f>IF(ABS(A61-'GRAFICO Cp - Cpk (2)'!$M$2)&lt;0.01,0.6,0)</f>
        <v>0</v>
      </c>
    </row>
    <row r="62" spans="1:7" ht="12">
      <c r="A62">
        <f t="shared" si="1"/>
        <v>125.99999999999966</v>
      </c>
      <c r="B62">
        <f>NORMDIST(A62,'GRAFICO Cp - Cpk (2)'!$A$15,('GRAFICO Cp - Cpk (2)'!$D$12/100),0)</f>
        <v>5.671972623589054E-06</v>
      </c>
      <c r="C62">
        <f>IF(A62&lt;'GRAFICO Cp - Cpk (2)'!$H$2,B62,0)</f>
        <v>0</v>
      </c>
      <c r="D62">
        <f>IF(A62&gt;'GRAFICO Cp - Cpk (2)'!$M$2,B62,0)</f>
        <v>0</v>
      </c>
      <c r="E62">
        <f>IF(ABS(A62-'GRAFICO Cp - Cpk (2)'!$A$15)&lt;0.05,B62+0.1,0)</f>
        <v>0</v>
      </c>
      <c r="F62">
        <f>IF(ABS(A62-'GRAFICO Cp - Cpk (2)'!$H$2)&lt;0.01,0.6,0)</f>
        <v>0</v>
      </c>
      <c r="G62">
        <f>IF(ABS(A62-'GRAFICO Cp - Cpk (2)'!$M$2)&lt;0.01,0.6,0)</f>
        <v>0</v>
      </c>
    </row>
    <row r="63" spans="1:7" ht="12">
      <c r="A63">
        <f t="shared" si="1"/>
        <v>126.09999999999965</v>
      </c>
      <c r="B63">
        <f>NORMDIST(A63,'GRAFICO Cp - Cpk (2)'!$A$15,('GRAFICO Cp - Cpk (2)'!$D$12/100),0)</f>
        <v>8.846141781531902E-06</v>
      </c>
      <c r="C63">
        <f>IF(A63&lt;'GRAFICO Cp - Cpk (2)'!$H$2,B63,0)</f>
        <v>0</v>
      </c>
      <c r="D63">
        <f>IF(A63&gt;'GRAFICO Cp - Cpk (2)'!$M$2,B63,0)</f>
        <v>0</v>
      </c>
      <c r="E63">
        <f>IF(ABS(A63-'GRAFICO Cp - Cpk (2)'!$A$15)&lt;0.05,B63+0.1,0)</f>
        <v>0</v>
      </c>
      <c r="F63">
        <f>IF(ABS(A63-'GRAFICO Cp - Cpk (2)'!$H$2)&lt;0.01,0.6,0)</f>
        <v>0</v>
      </c>
      <c r="G63">
        <f>IF(ABS(A63-'GRAFICO Cp - Cpk (2)'!$M$2)&lt;0.01,0.6,0)</f>
        <v>0</v>
      </c>
    </row>
    <row r="64" spans="1:7" ht="12">
      <c r="A64">
        <f t="shared" si="1"/>
        <v>126.19999999999965</v>
      </c>
      <c r="B64">
        <f>NORMDIST(A64,'GRAFICO Cp - Cpk (2)'!$A$15,('GRAFICO Cp - Cpk (2)'!$D$12/100),0)</f>
        <v>1.3672076712720766E-05</v>
      </c>
      <c r="C64">
        <f>IF(A64&lt;'GRAFICO Cp - Cpk (2)'!$H$2,B64,0)</f>
        <v>0</v>
      </c>
      <c r="D64">
        <f>IF(A64&gt;'GRAFICO Cp - Cpk (2)'!$M$2,B64,0)</f>
        <v>0</v>
      </c>
      <c r="E64">
        <f>IF(ABS(A64-'GRAFICO Cp - Cpk (2)'!$A$15)&lt;0.05,B64+0.1,0)</f>
        <v>0</v>
      </c>
      <c r="F64">
        <f>IF(ABS(A64-'GRAFICO Cp - Cpk (2)'!$H$2)&lt;0.01,0.6,0)</f>
        <v>0</v>
      </c>
      <c r="G64">
        <f>IF(ABS(A64-'GRAFICO Cp - Cpk (2)'!$M$2)&lt;0.01,0.6,0)</f>
        <v>0</v>
      </c>
    </row>
    <row r="65" spans="1:7" ht="12">
      <c r="A65">
        <f t="shared" si="1"/>
        <v>126.29999999999964</v>
      </c>
      <c r="B65">
        <f>NORMDIST(A65,'GRAFICO Cp - Cpk (2)'!$A$15,('GRAFICO Cp - Cpk (2)'!$D$12/100),0)</f>
        <v>2.093996243716495E-05</v>
      </c>
      <c r="C65">
        <f>IF(A65&lt;'GRAFICO Cp - Cpk (2)'!$H$2,B65,0)</f>
        <v>0</v>
      </c>
      <c r="D65">
        <f>IF(A65&gt;'GRAFICO Cp - Cpk (2)'!$M$2,B65,0)</f>
        <v>0</v>
      </c>
      <c r="E65">
        <f>IF(ABS(A65-'GRAFICO Cp - Cpk (2)'!$A$15)&lt;0.05,B65+0.1,0)</f>
        <v>0</v>
      </c>
      <c r="F65">
        <f>IF(ABS(A65-'GRAFICO Cp - Cpk (2)'!$H$2)&lt;0.01,0.6,0)</f>
        <v>0</v>
      </c>
      <c r="G65">
        <f>IF(ABS(A65-'GRAFICO Cp - Cpk (2)'!$M$2)&lt;0.01,0.6,0)</f>
        <v>0</v>
      </c>
    </row>
    <row r="66" spans="1:7" ht="12">
      <c r="A66">
        <f t="shared" si="1"/>
        <v>126.39999999999964</v>
      </c>
      <c r="B66">
        <f>NORMDIST(A66,'GRAFICO Cp - Cpk (2)'!$A$15,('GRAFICO Cp - Cpk (2)'!$D$12/100),0)</f>
        <v>3.1781773710085596E-05</v>
      </c>
      <c r="C66">
        <f>IF(A66&lt;'GRAFICO Cp - Cpk (2)'!$H$2,B66,0)</f>
        <v>0</v>
      </c>
      <c r="D66">
        <f>IF(A66&gt;'GRAFICO Cp - Cpk (2)'!$M$2,B66,0)</f>
        <v>0</v>
      </c>
      <c r="E66">
        <f>IF(ABS(A66-'GRAFICO Cp - Cpk (2)'!$A$15)&lt;0.05,B66+0.1,0)</f>
        <v>0</v>
      </c>
      <c r="F66">
        <f>IF(ABS(A66-'GRAFICO Cp - Cpk (2)'!$H$2)&lt;0.01,0.6,0)</f>
        <v>0</v>
      </c>
      <c r="G66">
        <f>IF(ABS(A66-'GRAFICO Cp - Cpk (2)'!$M$2)&lt;0.01,0.6,0)</f>
        <v>0</v>
      </c>
    </row>
    <row r="67" spans="1:7" ht="12">
      <c r="A67">
        <f aca="true" t="shared" si="2" ref="A67:A98">A66+0.1</f>
        <v>126.49999999999963</v>
      </c>
      <c r="B67">
        <f>NORMDIST(A67,'GRAFICO Cp - Cpk (2)'!$A$15,('GRAFICO Cp - Cpk (2)'!$D$12/100),0)</f>
        <v>4.780146258328417E-05</v>
      </c>
      <c r="C67">
        <f>IF(A67&lt;'GRAFICO Cp - Cpk (2)'!$H$2,B67,0)</f>
        <v>0</v>
      </c>
      <c r="D67">
        <f>IF(A67&gt;'GRAFICO Cp - Cpk (2)'!$M$2,B67,0)</f>
        <v>0</v>
      </c>
      <c r="E67">
        <f>IF(ABS(A67-'GRAFICO Cp - Cpk (2)'!$A$15)&lt;0.05,B67+0.1,0)</f>
        <v>0</v>
      </c>
      <c r="F67">
        <f>IF(ABS(A67-'GRAFICO Cp - Cpk (2)'!$H$2)&lt;0.01,0.6,0)</f>
        <v>0</v>
      </c>
      <c r="G67">
        <f>IF(ABS(A67-'GRAFICO Cp - Cpk (2)'!$M$2)&lt;0.01,0.6,0)</f>
        <v>0</v>
      </c>
    </row>
    <row r="68" spans="1:7" ht="12">
      <c r="A68">
        <f t="shared" si="2"/>
        <v>126.59999999999962</v>
      </c>
      <c r="B68">
        <f>NORMDIST(A68,'GRAFICO Cp - Cpk (2)'!$A$15,('GRAFICO Cp - Cpk (2)'!$D$12/100),0)</f>
        <v>7.124675024609993E-05</v>
      </c>
      <c r="C68">
        <f>IF(A68&lt;'GRAFICO Cp - Cpk (2)'!$H$2,B68,0)</f>
        <v>0</v>
      </c>
      <c r="D68">
        <f>IF(A68&gt;'GRAFICO Cp - Cpk (2)'!$M$2,B68,0)</f>
        <v>0</v>
      </c>
      <c r="E68">
        <f>IF(ABS(A68-'GRAFICO Cp - Cpk (2)'!$A$15)&lt;0.05,B68+0.1,0)</f>
        <v>0</v>
      </c>
      <c r="F68">
        <f>IF(ABS(A68-'GRAFICO Cp - Cpk (2)'!$H$2)&lt;0.01,0.6,0)</f>
        <v>0</v>
      </c>
      <c r="G68">
        <f>IF(ABS(A68-'GRAFICO Cp - Cpk (2)'!$M$2)&lt;0.01,0.6,0)</f>
        <v>0</v>
      </c>
    </row>
    <row r="69" spans="1:7" ht="12">
      <c r="A69">
        <f t="shared" si="2"/>
        <v>126.69999999999962</v>
      </c>
      <c r="B69">
        <f>NORMDIST(A69,'GRAFICO Cp - Cpk (2)'!$A$15,('GRAFICO Cp - Cpk (2)'!$D$12/100),0)</f>
        <v>0.00010523246793675224</v>
      </c>
      <c r="C69">
        <f>IF(A69&lt;'GRAFICO Cp - Cpk (2)'!$H$2,B69,0)</f>
        <v>0</v>
      </c>
      <c r="D69">
        <f>IF(A69&gt;'GRAFICO Cp - Cpk (2)'!$M$2,B69,0)</f>
        <v>0</v>
      </c>
      <c r="E69">
        <f>IF(ABS(A69-'GRAFICO Cp - Cpk (2)'!$A$15)&lt;0.05,B69+0.1,0)</f>
        <v>0</v>
      </c>
      <c r="F69">
        <f>IF(ABS(A69-'GRAFICO Cp - Cpk (2)'!$H$2)&lt;0.01,0.6,0)</f>
        <v>0</v>
      </c>
      <c r="G69">
        <f>IF(ABS(A69-'GRAFICO Cp - Cpk (2)'!$M$2)&lt;0.01,0.6,0)</f>
        <v>0</v>
      </c>
    </row>
    <row r="70" spans="1:7" ht="12">
      <c r="A70">
        <f t="shared" si="2"/>
        <v>126.79999999999961</v>
      </c>
      <c r="B70">
        <f>NORMDIST(A70,'GRAFICO Cp - Cpk (2)'!$A$15,('GRAFICO Cp - Cpk (2)'!$D$12/100),0)</f>
        <v>0.00015402643818684844</v>
      </c>
      <c r="C70">
        <f>IF(A70&lt;'GRAFICO Cp - Cpk (2)'!$H$2,B70,0)</f>
        <v>0</v>
      </c>
      <c r="D70">
        <f>IF(A70&gt;'GRAFICO Cp - Cpk (2)'!$M$2,B70,0)</f>
        <v>0</v>
      </c>
      <c r="E70">
        <f>IF(ABS(A70-'GRAFICO Cp - Cpk (2)'!$A$15)&lt;0.05,B70+0.1,0)</f>
        <v>0</v>
      </c>
      <c r="F70">
        <f>IF(ABS(A70-'GRAFICO Cp - Cpk (2)'!$H$2)&lt;0.01,0.6,0)</f>
        <v>0</v>
      </c>
      <c r="G70">
        <f>IF(ABS(A70-'GRAFICO Cp - Cpk (2)'!$M$2)&lt;0.01,0.6,0)</f>
        <v>0</v>
      </c>
    </row>
    <row r="71" spans="1:7" ht="12">
      <c r="A71">
        <f t="shared" si="2"/>
        <v>126.89999999999961</v>
      </c>
      <c r="B71">
        <f>NORMDIST(A71,'GRAFICO Cp - Cpk (2)'!$A$15,('GRAFICO Cp - Cpk (2)'!$D$12/100),0)</f>
        <v>0.0002234094866030753</v>
      </c>
      <c r="C71">
        <f>IF(A71&lt;'GRAFICO Cp - Cpk (2)'!$H$2,B71,0)</f>
        <v>0</v>
      </c>
      <c r="D71">
        <f>IF(A71&gt;'GRAFICO Cp - Cpk (2)'!$M$2,B71,0)</f>
        <v>0</v>
      </c>
      <c r="E71">
        <f>IF(ABS(A71-'GRAFICO Cp - Cpk (2)'!$A$15)&lt;0.05,B71+0.1,0)</f>
        <v>0</v>
      </c>
      <c r="F71">
        <f>IF(ABS(A71-'GRAFICO Cp - Cpk (2)'!$H$2)&lt;0.01,0.6,0)</f>
        <v>0</v>
      </c>
      <c r="G71">
        <f>IF(ABS(A71-'GRAFICO Cp - Cpk (2)'!$M$2)&lt;0.01,0.6,0)</f>
        <v>0</v>
      </c>
    </row>
    <row r="72" spans="1:7" ht="12">
      <c r="A72">
        <f t="shared" si="2"/>
        <v>126.9999999999996</v>
      </c>
      <c r="B72">
        <f>NORMDIST(A72,'GRAFICO Cp - Cpk (2)'!$A$15,('GRAFICO Cp - Cpk (2)'!$D$12/100),0)</f>
        <v>0.00032112104579959546</v>
      </c>
      <c r="C72">
        <f>IF(A72&lt;'GRAFICO Cp - Cpk (2)'!$H$2,B72,0)</f>
        <v>0</v>
      </c>
      <c r="D72">
        <f>IF(A72&gt;'GRAFICO Cp - Cpk (2)'!$M$2,B72,0)</f>
        <v>0</v>
      </c>
      <c r="E72">
        <f>IF(ABS(A72-'GRAFICO Cp - Cpk (2)'!$A$15)&lt;0.05,B72+0.1,0)</f>
        <v>0</v>
      </c>
      <c r="F72">
        <f>IF(ABS(A72-'GRAFICO Cp - Cpk (2)'!$H$2)&lt;0.01,0.6,0)</f>
        <v>0</v>
      </c>
      <c r="G72">
        <f>IF(ABS(A72-'GRAFICO Cp - Cpk (2)'!$M$2)&lt;0.01,0.6,0)</f>
        <v>0</v>
      </c>
    </row>
    <row r="73" spans="1:7" ht="12">
      <c r="A73">
        <f t="shared" si="2"/>
        <v>127.0999999999996</v>
      </c>
      <c r="B73">
        <f>NORMDIST(A73,'GRAFICO Cp - Cpk (2)'!$A$15,('GRAFICO Cp - Cpk (2)'!$D$12/100),0)</f>
        <v>0.00045740062059063135</v>
      </c>
      <c r="C73">
        <f>IF(A73&lt;'GRAFICO Cp - Cpk (2)'!$H$2,B73,0)</f>
        <v>0</v>
      </c>
      <c r="D73">
        <f>IF(A73&gt;'GRAFICO Cp - Cpk (2)'!$M$2,B73,0)</f>
        <v>0</v>
      </c>
      <c r="E73">
        <f>IF(ABS(A73-'GRAFICO Cp - Cpk (2)'!$A$15)&lt;0.05,B73+0.1,0)</f>
        <v>0</v>
      </c>
      <c r="F73">
        <f>IF(ABS(A73-'GRAFICO Cp - Cpk (2)'!$H$2)&lt;0.01,0.6,0)</f>
        <v>0</v>
      </c>
      <c r="G73">
        <f>IF(ABS(A73-'GRAFICO Cp - Cpk (2)'!$M$2)&lt;0.01,0.6,0)</f>
        <v>0</v>
      </c>
    </row>
    <row r="74" spans="1:7" ht="12">
      <c r="A74">
        <f t="shared" si="2"/>
        <v>127.19999999999959</v>
      </c>
      <c r="B74">
        <f>NORMDIST(A74,'GRAFICO Cp - Cpk (2)'!$A$15,('GRAFICO Cp - Cpk (2)'!$D$12/100),0)</f>
        <v>0.0006456327477445326</v>
      </c>
      <c r="C74">
        <f>IF(A74&lt;'GRAFICO Cp - Cpk (2)'!$H$2,B74,0)</f>
        <v>0</v>
      </c>
      <c r="D74">
        <f>IF(A74&gt;'GRAFICO Cp - Cpk (2)'!$M$2,B74,0)</f>
        <v>0</v>
      </c>
      <c r="E74">
        <f>IF(ABS(A74-'GRAFICO Cp - Cpk (2)'!$A$15)&lt;0.05,B74+0.1,0)</f>
        <v>0</v>
      </c>
      <c r="F74">
        <f>IF(ABS(A74-'GRAFICO Cp - Cpk (2)'!$H$2)&lt;0.01,0.6,0)</f>
        <v>0</v>
      </c>
      <c r="G74">
        <f>IF(ABS(A74-'GRAFICO Cp - Cpk (2)'!$M$2)&lt;0.01,0.6,0)</f>
        <v>0</v>
      </c>
    </row>
    <row r="75" spans="1:7" ht="12">
      <c r="A75">
        <f t="shared" si="2"/>
        <v>127.29999999999959</v>
      </c>
      <c r="B75">
        <f>NORMDIST(A75,'GRAFICO Cp - Cpk (2)'!$A$15,('GRAFICO Cp - Cpk (2)'!$D$12/100),0)</f>
        <v>0.0009030986073787851</v>
      </c>
      <c r="C75">
        <f>IF(A75&lt;'GRAFICO Cp - Cpk (2)'!$H$2,B75,0)</f>
        <v>0</v>
      </c>
      <c r="D75">
        <f>IF(A75&gt;'GRAFICO Cp - Cpk (2)'!$M$2,B75,0)</f>
        <v>0</v>
      </c>
      <c r="E75">
        <f>IF(ABS(A75-'GRAFICO Cp - Cpk (2)'!$A$15)&lt;0.05,B75+0.1,0)</f>
        <v>0</v>
      </c>
      <c r="F75">
        <f>IF(ABS(A75-'GRAFICO Cp - Cpk (2)'!$H$2)&lt;0.01,0.6,0)</f>
        <v>0</v>
      </c>
      <c r="G75">
        <f>IF(ABS(A75-'GRAFICO Cp - Cpk (2)'!$M$2)&lt;0.01,0.6,0)</f>
        <v>0</v>
      </c>
    </row>
    <row r="76" spans="1:7" ht="12">
      <c r="A76">
        <f t="shared" si="2"/>
        <v>127.39999999999958</v>
      </c>
      <c r="B76">
        <f>NORMDIST(A76,'GRAFICO Cp - Cpk (2)'!$A$15,('GRAFICO Cp - Cpk (2)'!$D$12/100),0)</f>
        <v>0.0012518307508002113</v>
      </c>
      <c r="C76">
        <f>IF(A76&lt;'GRAFICO Cp - Cpk (2)'!$H$2,B76,0)</f>
        <v>0</v>
      </c>
      <c r="D76">
        <f>IF(A76&gt;'GRAFICO Cp - Cpk (2)'!$M$2,B76,0)</f>
        <v>0</v>
      </c>
      <c r="E76">
        <f>IF(ABS(A76-'GRAFICO Cp - Cpk (2)'!$A$15)&lt;0.05,B76+0.1,0)</f>
        <v>0</v>
      </c>
      <c r="F76">
        <f>IF(ABS(A76-'GRAFICO Cp - Cpk (2)'!$H$2)&lt;0.01,0.6,0)</f>
        <v>0</v>
      </c>
      <c r="G76">
        <f>IF(ABS(A76-'GRAFICO Cp - Cpk (2)'!$M$2)&lt;0.01,0.6,0)</f>
        <v>0</v>
      </c>
    </row>
    <row r="77" spans="1:7" ht="12">
      <c r="A77">
        <f t="shared" si="2"/>
        <v>127.49999999999957</v>
      </c>
      <c r="B77">
        <f>NORMDIST(A77,'GRAFICO Cp - Cpk (2)'!$A$15,('GRAFICO Cp - Cpk (2)'!$D$12/100),0)</f>
        <v>0.001719558200975537</v>
      </c>
      <c r="C77">
        <f>IF(A77&lt;'GRAFICO Cp - Cpk (2)'!$H$2,B77,0)</f>
        <v>0</v>
      </c>
      <c r="D77">
        <f>IF(A77&gt;'GRAFICO Cp - Cpk (2)'!$M$2,B77,0)</f>
        <v>0</v>
      </c>
      <c r="E77">
        <f>IF(ABS(A77-'GRAFICO Cp - Cpk (2)'!$A$15)&lt;0.05,B77+0.1,0)</f>
        <v>0</v>
      </c>
      <c r="F77">
        <f>IF(ABS(A77-'GRAFICO Cp - Cpk (2)'!$H$2)&lt;0.01,0.6,0)</f>
        <v>0</v>
      </c>
      <c r="G77">
        <f>IF(ABS(A77-'GRAFICO Cp - Cpk (2)'!$M$2)&lt;0.01,0.6,0)</f>
        <v>0</v>
      </c>
    </row>
    <row r="78" spans="1:7" ht="12">
      <c r="A78">
        <f t="shared" si="2"/>
        <v>127.59999999999957</v>
      </c>
      <c r="B78">
        <f>NORMDIST(A78,'GRAFICO Cp - Cpk (2)'!$A$15,('GRAFICO Cp - Cpk (2)'!$D$12/100),0)</f>
        <v>0.0023407172994176044</v>
      </c>
      <c r="C78">
        <f>IF(A78&lt;'GRAFICO Cp - Cpk (2)'!$H$2,B78,0)</f>
        <v>0</v>
      </c>
      <c r="D78">
        <f>IF(A78&gt;'GRAFICO Cp - Cpk (2)'!$M$2,B78,0)</f>
        <v>0</v>
      </c>
      <c r="E78">
        <f>IF(ABS(A78-'GRAFICO Cp - Cpk (2)'!$A$15)&lt;0.05,B78+0.1,0)</f>
        <v>0</v>
      </c>
      <c r="F78">
        <f>IF(ABS(A78-'GRAFICO Cp - Cpk (2)'!$H$2)&lt;0.01,0.6,0)</f>
        <v>0</v>
      </c>
      <c r="G78">
        <f>IF(ABS(A78-'GRAFICO Cp - Cpk (2)'!$M$2)&lt;0.01,0.6,0)</f>
        <v>0</v>
      </c>
    </row>
    <row r="79" spans="1:7" ht="12">
      <c r="A79">
        <f t="shared" si="2"/>
        <v>127.69999999999956</v>
      </c>
      <c r="B79">
        <f>NORMDIST(A79,'GRAFICO Cp - Cpk (2)'!$A$15,('GRAFICO Cp - Cpk (2)'!$D$12/100),0)</f>
        <v>0.003157489180079697</v>
      </c>
      <c r="C79">
        <f>IF(A79&lt;'GRAFICO Cp - Cpk (2)'!$H$2,B79,0)</f>
        <v>0</v>
      </c>
      <c r="D79">
        <f>IF(A79&gt;'GRAFICO Cp - Cpk (2)'!$M$2,B79,0)</f>
        <v>0</v>
      </c>
      <c r="E79">
        <f>IF(ABS(A79-'GRAFICO Cp - Cpk (2)'!$A$15)&lt;0.05,B79+0.1,0)</f>
        <v>0</v>
      </c>
      <c r="F79">
        <f>IF(ABS(A79-'GRAFICO Cp - Cpk (2)'!$H$2)&lt;0.01,0.6,0)</f>
        <v>0</v>
      </c>
      <c r="G79">
        <f>IF(ABS(A79-'GRAFICO Cp - Cpk (2)'!$M$2)&lt;0.01,0.6,0)</f>
        <v>0</v>
      </c>
    </row>
    <row r="80" spans="1:7" ht="12">
      <c r="A80">
        <f t="shared" si="2"/>
        <v>127.79999999999956</v>
      </c>
      <c r="B80">
        <f>NORMDIST(A80,'GRAFICO Cp - Cpk (2)'!$A$15,('GRAFICO Cp - Cpk (2)'!$D$12/100),0)</f>
        <v>0.004220808011364324</v>
      </c>
      <c r="C80">
        <f>IF(A80&lt;'GRAFICO Cp - Cpk (2)'!$H$2,B80,0)</f>
        <v>0</v>
      </c>
      <c r="D80">
        <f>IF(A80&gt;'GRAFICO Cp - Cpk (2)'!$M$2,B80,0)</f>
        <v>0</v>
      </c>
      <c r="E80">
        <f>IF(ABS(A80-'GRAFICO Cp - Cpk (2)'!$A$15)&lt;0.05,B80+0.1,0)</f>
        <v>0</v>
      </c>
      <c r="F80">
        <f>IF(ABS(A80-'GRAFICO Cp - Cpk (2)'!$H$2)&lt;0.01,0.6,0)</f>
        <v>0</v>
      </c>
      <c r="G80">
        <f>IF(ABS(A80-'GRAFICO Cp - Cpk (2)'!$M$2)&lt;0.01,0.6,0)</f>
        <v>0</v>
      </c>
    </row>
    <row r="81" spans="1:7" ht="12">
      <c r="A81">
        <f t="shared" si="2"/>
        <v>127.89999999999955</v>
      </c>
      <c r="B81">
        <f>NORMDIST(A81,'GRAFICO Cp - Cpk (2)'!$A$15,('GRAFICO Cp - Cpk (2)'!$D$12/100),0)</f>
        <v>0.005591265902454</v>
      </c>
      <c r="C81">
        <f>IF(A81&lt;'GRAFICO Cp - Cpk (2)'!$H$2,B81,0)</f>
        <v>0</v>
      </c>
      <c r="D81">
        <f>IF(A81&gt;'GRAFICO Cp - Cpk (2)'!$M$2,B81,0)</f>
        <v>0</v>
      </c>
      <c r="E81">
        <f>IF(ABS(A81-'GRAFICO Cp - Cpk (2)'!$A$15)&lt;0.05,B81+0.1,0)</f>
        <v>0</v>
      </c>
      <c r="F81">
        <f>IF(ABS(A81-'GRAFICO Cp - Cpk (2)'!$H$2)&lt;0.01,0.6,0)</f>
        <v>0</v>
      </c>
      <c r="G81">
        <f>IF(ABS(A81-'GRAFICO Cp - Cpk (2)'!$M$2)&lt;0.01,0.6,0)</f>
        <v>0</v>
      </c>
    </row>
    <row r="82" spans="1:7" ht="12">
      <c r="A82">
        <f t="shared" si="2"/>
        <v>127.99999999999955</v>
      </c>
      <c r="B82">
        <f>NORMDIST(A82,'GRAFICO Cp - Cpk (2)'!$A$15,('GRAFICO Cp - Cpk (2)'!$D$12/100),0)</f>
        <v>0.007339821793127739</v>
      </c>
      <c r="C82">
        <f>IF(A82&lt;'GRAFICO Cp - Cpk (2)'!$H$2,B82,0)</f>
        <v>0</v>
      </c>
      <c r="D82">
        <f>IF(A82&gt;'GRAFICO Cp - Cpk (2)'!$M$2,B82,0)</f>
        <v>0</v>
      </c>
      <c r="E82">
        <f>IF(ABS(A82-'GRAFICO Cp - Cpk (2)'!$A$15)&lt;0.05,B82+0.1,0)</f>
        <v>0</v>
      </c>
      <c r="F82">
        <f>IF(ABS(A82-'GRAFICO Cp - Cpk (2)'!$H$2)&lt;0.01,0.6,0)</f>
        <v>0</v>
      </c>
      <c r="G82">
        <f>IF(ABS(A82-'GRAFICO Cp - Cpk (2)'!$M$2)&lt;0.01,0.6,0)</f>
        <v>0</v>
      </c>
    </row>
    <row r="83" spans="1:7" ht="12">
      <c r="A83">
        <f t="shared" si="2"/>
        <v>128.09999999999954</v>
      </c>
      <c r="B83">
        <f>NORMDIST(A83,'GRAFICO Cp - Cpk (2)'!$A$15,('GRAFICO Cp - Cpk (2)'!$D$12/100),0)</f>
        <v>0.00954820436512078</v>
      </c>
      <c r="C83">
        <f>IF(A83&lt;'GRAFICO Cp - Cpk (2)'!$H$2,B83,0)</f>
        <v>0</v>
      </c>
      <c r="D83">
        <f>IF(A83&gt;'GRAFICO Cp - Cpk (2)'!$M$2,B83,0)</f>
        <v>0</v>
      </c>
      <c r="E83">
        <f>IF(ABS(A83-'GRAFICO Cp - Cpk (2)'!$A$15)&lt;0.05,B83+0.1,0)</f>
        <v>0</v>
      </c>
      <c r="F83">
        <f>IF(ABS(A83-'GRAFICO Cp - Cpk (2)'!$H$2)&lt;0.01,0.6,0)</f>
        <v>0</v>
      </c>
      <c r="G83">
        <f>IF(ABS(A83-'GRAFICO Cp - Cpk (2)'!$M$2)&lt;0.01,0.6,0)</f>
        <v>0</v>
      </c>
    </row>
    <row r="84" spans="1:7" ht="12">
      <c r="A84">
        <f t="shared" si="2"/>
        <v>128.19999999999953</v>
      </c>
      <c r="B84">
        <f>NORMDIST(A84,'GRAFICO Cp - Cpk (2)'!$A$15,('GRAFICO Cp - Cpk (2)'!$D$12/100),0)</f>
        <v>0.012308885084441588</v>
      </c>
      <c r="C84">
        <f>IF(A84&lt;'GRAFICO Cp - Cpk (2)'!$H$2,B84,0)</f>
        <v>0</v>
      </c>
      <c r="D84">
        <f>IF(A84&gt;'GRAFICO Cp - Cpk (2)'!$M$2,B84,0)</f>
        <v>0</v>
      </c>
      <c r="E84">
        <f>IF(ABS(A84-'GRAFICO Cp - Cpk (2)'!$A$15)&lt;0.05,B84+0.1,0)</f>
        <v>0</v>
      </c>
      <c r="F84">
        <f>IF(ABS(A84-'GRAFICO Cp - Cpk (2)'!$H$2)&lt;0.01,0.6,0)</f>
        <v>0</v>
      </c>
      <c r="G84">
        <f>IF(ABS(A84-'GRAFICO Cp - Cpk (2)'!$M$2)&lt;0.01,0.6,0)</f>
        <v>0</v>
      </c>
    </row>
    <row r="85" spans="1:7" ht="12">
      <c r="A85">
        <f t="shared" si="2"/>
        <v>128.29999999999953</v>
      </c>
      <c r="B85">
        <f>NORMDIST(A85,'GRAFICO Cp - Cpk (2)'!$A$15,('GRAFICO Cp - Cpk (2)'!$D$12/100),0)</f>
        <v>0.015724489304080786</v>
      </c>
      <c r="C85">
        <f>IF(A85&lt;'GRAFICO Cp - Cpk (2)'!$H$2,B85,0)</f>
        <v>0</v>
      </c>
      <c r="D85">
        <f>IF(A85&gt;'GRAFICO Cp - Cpk (2)'!$M$2,B85,0)</f>
        <v>0</v>
      </c>
      <c r="E85">
        <f>IF(ABS(A85-'GRAFICO Cp - Cpk (2)'!$A$15)&lt;0.05,B85+0.1,0)</f>
        <v>0</v>
      </c>
      <c r="F85">
        <f>IF(ABS(A85-'GRAFICO Cp - Cpk (2)'!$H$2)&lt;0.01,0.6,0)</f>
        <v>0</v>
      </c>
      <c r="G85">
        <f>IF(ABS(A85-'GRAFICO Cp - Cpk (2)'!$M$2)&lt;0.01,0.6,0)</f>
        <v>0</v>
      </c>
    </row>
    <row r="86" spans="1:7" ht="12">
      <c r="A86">
        <f t="shared" si="2"/>
        <v>128.39999999999952</v>
      </c>
      <c r="B86">
        <f>NORMDIST(A86,'GRAFICO Cp - Cpk (2)'!$A$15,('GRAFICO Cp - Cpk (2)'!$D$12/100),0)</f>
        <v>0.019906513500731093</v>
      </c>
      <c r="C86">
        <f>IF(A86&lt;'GRAFICO Cp - Cpk (2)'!$H$2,B86,0)</f>
        <v>0</v>
      </c>
      <c r="D86">
        <f>IF(A86&gt;'GRAFICO Cp - Cpk (2)'!$M$2,B86,0)</f>
        <v>0</v>
      </c>
      <c r="E86">
        <f>IF(ABS(A86-'GRAFICO Cp - Cpk (2)'!$A$15)&lt;0.05,B86+0.1,0)</f>
        <v>0</v>
      </c>
      <c r="F86">
        <f>IF(ABS(A86-'GRAFICO Cp - Cpk (2)'!$H$2)&lt;0.01,0.6,0)</f>
        <v>0</v>
      </c>
      <c r="G86">
        <f>IF(ABS(A86-'GRAFICO Cp - Cpk (2)'!$M$2)&lt;0.01,0.6,0)</f>
        <v>0</v>
      </c>
    </row>
    <row r="87" spans="1:7" ht="12">
      <c r="A87">
        <f t="shared" si="2"/>
        <v>128.49999999999952</v>
      </c>
      <c r="B87">
        <f>NORMDIST(A87,'GRAFICO Cp - Cpk (2)'!$A$15,('GRAFICO Cp - Cpk (2)'!$D$12/100),0)</f>
        <v>0.024973227708268583</v>
      </c>
      <c r="C87">
        <f>IF(A87&lt;'GRAFICO Cp - Cpk (2)'!$H$2,B87,0)</f>
        <v>0</v>
      </c>
      <c r="D87">
        <f>IF(A87&gt;'GRAFICO Cp - Cpk (2)'!$M$2,B87,0)</f>
        <v>0</v>
      </c>
      <c r="E87">
        <f>IF(ABS(A87-'GRAFICO Cp - Cpk (2)'!$A$15)&lt;0.05,B87+0.1,0)</f>
        <v>0</v>
      </c>
      <c r="F87">
        <f>IF(ABS(A87-'GRAFICO Cp - Cpk (2)'!$H$2)&lt;0.01,0.6,0)</f>
        <v>0</v>
      </c>
      <c r="G87">
        <f>IF(ABS(A87-'GRAFICO Cp - Cpk (2)'!$M$2)&lt;0.01,0.6,0)</f>
        <v>0</v>
      </c>
    </row>
    <row r="88" spans="1:7" ht="12">
      <c r="A88">
        <f t="shared" si="2"/>
        <v>128.5999999999995</v>
      </c>
      <c r="B88">
        <f>NORMDIST(A88,'GRAFICO Cp - Cpk (2)'!$A$15,('GRAFICO Cp - Cpk (2)'!$D$12/100),0)</f>
        <v>0.03104666621116869</v>
      </c>
      <c r="C88">
        <f>IF(A88&lt;'GRAFICO Cp - Cpk (2)'!$H$2,B88,0)</f>
        <v>0</v>
      </c>
      <c r="D88">
        <f>IF(A88&gt;'GRAFICO Cp - Cpk (2)'!$M$2,B88,0)</f>
        <v>0</v>
      </c>
      <c r="E88">
        <f>IF(ABS(A88-'GRAFICO Cp - Cpk (2)'!$A$15)&lt;0.05,B88+0.1,0)</f>
        <v>0</v>
      </c>
      <c r="F88">
        <f>IF(ABS(A88-'GRAFICO Cp - Cpk (2)'!$H$2)&lt;0.01,0.6,0)</f>
        <v>0</v>
      </c>
      <c r="G88">
        <f>IF(ABS(A88-'GRAFICO Cp - Cpk (2)'!$M$2)&lt;0.01,0.6,0)</f>
        <v>0</v>
      </c>
    </row>
    <row r="89" spans="1:7" ht="12">
      <c r="A89">
        <f t="shared" si="2"/>
        <v>128.6999999999995</v>
      </c>
      <c r="B89">
        <f>NORMDIST(A89,'GRAFICO Cp - Cpk (2)'!$A$15,('GRAFICO Cp - Cpk (2)'!$D$12/100),0)</f>
        <v>0.03824864803891764</v>
      </c>
      <c r="C89">
        <f>IF(A89&lt;'GRAFICO Cp - Cpk (2)'!$H$2,B89,0)</f>
        <v>0</v>
      </c>
      <c r="D89">
        <f>IF(A89&gt;'GRAFICO Cp - Cpk (2)'!$M$2,B89,0)</f>
        <v>0</v>
      </c>
      <c r="E89">
        <f>IF(ABS(A89-'GRAFICO Cp - Cpk (2)'!$A$15)&lt;0.05,B89+0.1,0)</f>
        <v>0</v>
      </c>
      <c r="F89">
        <f>IF(ABS(A89-'GRAFICO Cp - Cpk (2)'!$H$2)&lt;0.01,0.6,0)</f>
        <v>0</v>
      </c>
      <c r="G89">
        <f>IF(ABS(A89-'GRAFICO Cp - Cpk (2)'!$M$2)&lt;0.01,0.6,0)</f>
        <v>0</v>
      </c>
    </row>
    <row r="90" spans="1:7" ht="12">
      <c r="A90">
        <f t="shared" si="2"/>
        <v>128.7999999999995</v>
      </c>
      <c r="B90">
        <f>NORMDIST(A90,'GRAFICO Cp - Cpk (2)'!$A$15,('GRAFICO Cp - Cpk (2)'!$D$12/100),0)</f>
        <v>0.04669582216419911</v>
      </c>
      <c r="C90">
        <f>IF(A90&lt;'GRAFICO Cp - Cpk (2)'!$H$2,B90,0)</f>
        <v>0</v>
      </c>
      <c r="D90">
        <f>IF(A90&gt;'GRAFICO Cp - Cpk (2)'!$M$2,B90,0)</f>
        <v>0</v>
      </c>
      <c r="E90">
        <f>IF(ABS(A90-'GRAFICO Cp - Cpk (2)'!$A$15)&lt;0.05,B90+0.1,0)</f>
        <v>0</v>
      </c>
      <c r="F90">
        <f>IF(ABS(A90-'GRAFICO Cp - Cpk (2)'!$H$2)&lt;0.01,0.6,0)</f>
        <v>0</v>
      </c>
      <c r="G90">
        <f>IF(ABS(A90-'GRAFICO Cp - Cpk (2)'!$M$2)&lt;0.01,0.6,0)</f>
        <v>0</v>
      </c>
    </row>
    <row r="91" spans="1:7" ht="12">
      <c r="A91">
        <f t="shared" si="2"/>
        <v>128.8999999999995</v>
      </c>
      <c r="B91">
        <f>NORMDIST(A91,'GRAFICO Cp - Cpk (2)'!$A$15,('GRAFICO Cp - Cpk (2)'!$D$12/100),0)</f>
        <v>0.05649379956947696</v>
      </c>
      <c r="C91">
        <f>IF(A91&lt;'GRAFICO Cp - Cpk (2)'!$H$2,B91,0)</f>
        <v>0</v>
      </c>
      <c r="D91">
        <f>IF(A91&gt;'GRAFICO Cp - Cpk (2)'!$M$2,B91,0)</f>
        <v>0</v>
      </c>
      <c r="E91">
        <f>IF(ABS(A91-'GRAFICO Cp - Cpk (2)'!$A$15)&lt;0.05,B91+0.1,0)</f>
        <v>0</v>
      </c>
      <c r="F91">
        <f>IF(ABS(A91-'GRAFICO Cp - Cpk (2)'!$H$2)&lt;0.01,0.6,0)</f>
        <v>0</v>
      </c>
      <c r="G91">
        <f>IF(ABS(A91-'GRAFICO Cp - Cpk (2)'!$M$2)&lt;0.01,0.6,0)</f>
        <v>0</v>
      </c>
    </row>
    <row r="92" spans="1:7" ht="12">
      <c r="A92">
        <f t="shared" si="2"/>
        <v>128.9999999999995</v>
      </c>
      <c r="B92">
        <f>NORMDIST(A92,'GRAFICO Cp - Cpk (2)'!$A$15,('GRAFICO Cp - Cpk (2)'!$D$12/100),0)</f>
        <v>0.06773051288479098</v>
      </c>
      <c r="C92">
        <f>IF(A92&lt;'GRAFICO Cp - Cpk (2)'!$H$2,B92,0)</f>
        <v>0</v>
      </c>
      <c r="D92">
        <f>IF(A92&gt;'GRAFICO Cp - Cpk (2)'!$M$2,B92,0)</f>
        <v>0</v>
      </c>
      <c r="E92">
        <f>IF(ABS(A92-'GRAFICO Cp - Cpk (2)'!$A$15)&lt;0.05,B92+0.1,0)</f>
        <v>0</v>
      </c>
      <c r="F92">
        <f>IF(ABS(A92-'GRAFICO Cp - Cpk (2)'!$H$2)&lt;0.01,0.6,0)</f>
        <v>0</v>
      </c>
      <c r="G92">
        <f>IF(ABS(A92-'GRAFICO Cp - Cpk (2)'!$M$2)&lt;0.01,0.6,0)</f>
        <v>0</v>
      </c>
    </row>
    <row r="93" spans="1:7" ht="12">
      <c r="A93">
        <f t="shared" si="2"/>
        <v>129.09999999999948</v>
      </c>
      <c r="B93">
        <f>NORMDIST(A93,'GRAFICO Cp - Cpk (2)'!$A$15,('GRAFICO Cp - Cpk (2)'!$D$12/100),0)</f>
        <v>0.08046902973381964</v>
      </c>
      <c r="C93">
        <f>IF(A93&lt;'GRAFICO Cp - Cpk (2)'!$H$2,B93,0)</f>
        <v>0</v>
      </c>
      <c r="D93">
        <f>IF(A93&gt;'GRAFICO Cp - Cpk (2)'!$M$2,B93,0)</f>
        <v>0</v>
      </c>
      <c r="E93">
        <f>IF(ABS(A93-'GRAFICO Cp - Cpk (2)'!$A$15)&lt;0.05,B93+0.1,0)</f>
        <v>0</v>
      </c>
      <c r="F93">
        <f>IF(ABS(A93-'GRAFICO Cp - Cpk (2)'!$H$2)&lt;0.01,0.6,0)</f>
        <v>0</v>
      </c>
      <c r="G93">
        <f>IF(ABS(A93-'GRAFICO Cp - Cpk (2)'!$M$2)&lt;0.01,0.6,0)</f>
        <v>0</v>
      </c>
    </row>
    <row r="94" spans="1:7" ht="12">
      <c r="A94">
        <f t="shared" si="2"/>
        <v>129.19999999999948</v>
      </c>
      <c r="B94">
        <f>NORMDIST(A94,'GRAFICO Cp - Cpk (2)'!$A$15,('GRAFICO Cp - Cpk (2)'!$D$12/100),0)</f>
        <v>0.09474013218349325</v>
      </c>
      <c r="C94">
        <f>IF(A94&lt;'GRAFICO Cp - Cpk (2)'!$H$2,B94,0)</f>
        <v>0</v>
      </c>
      <c r="D94">
        <f>IF(A94&gt;'GRAFICO Cp - Cpk (2)'!$M$2,B94,0)</f>
        <v>0</v>
      </c>
      <c r="E94">
        <f>IF(ABS(A94-'GRAFICO Cp - Cpk (2)'!$A$15)&lt;0.05,B94+0.1,0)</f>
        <v>0</v>
      </c>
      <c r="F94">
        <f>IF(ABS(A94-'GRAFICO Cp - Cpk (2)'!$H$2)&lt;0.01,0.6,0)</f>
        <v>0</v>
      </c>
      <c r="G94">
        <f>IF(ABS(A94-'GRAFICO Cp - Cpk (2)'!$M$2)&lt;0.01,0.6,0)</f>
        <v>0</v>
      </c>
    </row>
    <row r="95" spans="1:7" ht="12">
      <c r="A95">
        <f t="shared" si="2"/>
        <v>129.29999999999947</v>
      </c>
      <c r="B95">
        <f>NORMDIST(A95,'GRAFICO Cp - Cpk (2)'!$A$15,('GRAFICO Cp - Cpk (2)'!$D$12/100),0)</f>
        <v>0.11053505429139704</v>
      </c>
      <c r="C95">
        <f>IF(A95&lt;'GRAFICO Cp - Cpk (2)'!$H$2,B95,0)</f>
        <v>0</v>
      </c>
      <c r="D95">
        <f>IF(A95&gt;'GRAFICO Cp - Cpk (2)'!$M$2,B95,0)</f>
        <v>0</v>
      </c>
      <c r="E95">
        <f>IF(ABS(A95-'GRAFICO Cp - Cpk (2)'!$A$15)&lt;0.05,B95+0.1,0)</f>
        <v>0</v>
      </c>
      <c r="F95">
        <f>IF(ABS(A95-'GRAFICO Cp - Cpk (2)'!$H$2)&lt;0.01,0.6,0)</f>
        <v>0</v>
      </c>
      <c r="G95">
        <f>IF(ABS(A95-'GRAFICO Cp - Cpk (2)'!$M$2)&lt;0.01,0.6,0)</f>
        <v>0</v>
      </c>
    </row>
    <row r="96" spans="1:7" ht="12">
      <c r="A96">
        <f t="shared" si="2"/>
        <v>129.39999999999947</v>
      </c>
      <c r="B96">
        <f>NORMDIST(A96,'GRAFICO Cp - Cpk (2)'!$A$15,('GRAFICO Cp - Cpk (2)'!$D$12/100),0)</f>
        <v>0.12779883429884786</v>
      </c>
      <c r="C96">
        <f>IF(A96&lt;'GRAFICO Cp - Cpk (2)'!$H$2,B96,0)</f>
        <v>0</v>
      </c>
      <c r="D96">
        <f>IF(A96&gt;'GRAFICO Cp - Cpk (2)'!$M$2,B96,0)</f>
        <v>0</v>
      </c>
      <c r="E96">
        <f>IF(ABS(A96-'GRAFICO Cp - Cpk (2)'!$A$15)&lt;0.05,B96+0.1,0)</f>
        <v>0</v>
      </c>
      <c r="F96">
        <f>IF(ABS(A96-'GRAFICO Cp - Cpk (2)'!$H$2)&lt;0.01,0.6,0)</f>
        <v>0</v>
      </c>
      <c r="G96">
        <f>IF(ABS(A96-'GRAFICO Cp - Cpk (2)'!$M$2)&lt;0.01,0.6,0)</f>
        <v>0</v>
      </c>
    </row>
    <row r="97" spans="1:7" ht="12">
      <c r="A97">
        <f t="shared" si="2"/>
        <v>129.49999999999946</v>
      </c>
      <c r="B97">
        <f>NORMDIST(A97,'GRAFICO Cp - Cpk (2)'!$A$15,('GRAFICO Cp - Cpk (2)'!$D$12/100),0)</f>
        <v>0.14642477895734798</v>
      </c>
      <c r="C97">
        <f>IF(A97&lt;'GRAFICO Cp - Cpk (2)'!$H$2,B97,0)</f>
        <v>0</v>
      </c>
      <c r="D97">
        <f>IF(A97&gt;'GRAFICO Cp - Cpk (2)'!$M$2,B97,0)</f>
        <v>0</v>
      </c>
      <c r="E97">
        <f>IF(ABS(A97-'GRAFICO Cp - Cpk (2)'!$A$15)&lt;0.05,B97+0.1,0)</f>
        <v>0</v>
      </c>
      <c r="F97">
        <f>IF(ABS(A97-'GRAFICO Cp - Cpk (2)'!$H$2)&lt;0.01,0.6,0)</f>
        <v>0</v>
      </c>
      <c r="G97">
        <f>IF(ABS(A97-'GRAFICO Cp - Cpk (2)'!$M$2)&lt;0.01,0.6,0)</f>
        <v>0</v>
      </c>
    </row>
    <row r="98" spans="1:7" ht="12">
      <c r="A98">
        <f t="shared" si="2"/>
        <v>129.59999999999945</v>
      </c>
      <c r="B98">
        <f>NORMDIST(A98,'GRAFICO Cp - Cpk (2)'!$A$15,('GRAFICO Cp - Cpk (2)'!$D$12/100),0)</f>
        <v>0.16625054693455804</v>
      </c>
      <c r="C98">
        <f>IF(A98&lt;'GRAFICO Cp - Cpk (2)'!$H$2,B98,0)</f>
        <v>0</v>
      </c>
      <c r="D98">
        <f>IF(A98&gt;'GRAFICO Cp - Cpk (2)'!$M$2,B98,0)</f>
        <v>0</v>
      </c>
      <c r="E98">
        <f>IF(ABS(A98-'GRAFICO Cp - Cpk (2)'!$A$15)&lt;0.05,B98+0.1,0)</f>
        <v>0</v>
      </c>
      <c r="F98">
        <f>IF(ABS(A98-'GRAFICO Cp - Cpk (2)'!$H$2)&lt;0.01,0.6,0)</f>
        <v>0</v>
      </c>
      <c r="G98">
        <f>IF(ABS(A98-'GRAFICO Cp - Cpk (2)'!$M$2)&lt;0.01,0.6,0)</f>
        <v>0</v>
      </c>
    </row>
    <row r="99" spans="1:7" ht="12">
      <c r="A99">
        <f aca="true" t="shared" si="3" ref="A99:A130">A98+0.1</f>
        <v>129.69999999999945</v>
      </c>
      <c r="B99">
        <f>NORMDIST(A99,'GRAFICO Cp - Cpk (2)'!$A$15,('GRAFICO Cp - Cpk (2)'!$D$12/100),0)</f>
        <v>0.18705633002274405</v>
      </c>
      <c r="C99">
        <f>IF(A99&lt;'GRAFICO Cp - Cpk (2)'!$H$2,B99,0)</f>
        <v>0</v>
      </c>
      <c r="D99">
        <f>IF(A99&gt;'GRAFICO Cp - Cpk (2)'!$M$2,B99,0)</f>
        <v>0</v>
      </c>
      <c r="E99">
        <f>IF(ABS(A99-'GRAFICO Cp - Cpk (2)'!$A$15)&lt;0.05,B99+0.1,0)</f>
        <v>0</v>
      </c>
      <c r="F99">
        <f>IF(ABS(A99-'GRAFICO Cp - Cpk (2)'!$H$2)&lt;0.01,0.6,0)</f>
        <v>0</v>
      </c>
      <c r="G99">
        <f>IF(ABS(A99-'GRAFICO Cp - Cpk (2)'!$M$2)&lt;0.01,0.6,0)</f>
        <v>0</v>
      </c>
    </row>
    <row r="100" spans="1:7" ht="12">
      <c r="A100">
        <f t="shared" si="3"/>
        <v>129.79999999999944</v>
      </c>
      <c r="B100">
        <f>NORMDIST(A100,'GRAFICO Cp - Cpk (2)'!$A$15,('GRAFICO Cp - Cpk (2)'!$D$12/100),0)</f>
        <v>0.20856554137763303</v>
      </c>
      <c r="C100">
        <f>IF(A100&lt;'GRAFICO Cp - Cpk (2)'!$H$2,B100,0)</f>
        <v>0</v>
      </c>
      <c r="D100">
        <f>IF(A100&gt;'GRAFICO Cp - Cpk (2)'!$M$2,B100,0)</f>
        <v>0</v>
      </c>
      <c r="E100">
        <f>IF(ABS(A100-'GRAFICO Cp - Cpk (2)'!$A$15)&lt;0.05,B100+0.1,0)</f>
        <v>0</v>
      </c>
      <c r="F100">
        <f>IF(ABS(A100-'GRAFICO Cp - Cpk (2)'!$H$2)&lt;0.01,0.6,0)</f>
        <v>0</v>
      </c>
      <c r="G100">
        <f>IF(ABS(A100-'GRAFICO Cp - Cpk (2)'!$M$2)&lt;0.01,0.6,0)</f>
        <v>0</v>
      </c>
    </row>
    <row r="101" spans="1:7" ht="12">
      <c r="A101">
        <f t="shared" si="3"/>
        <v>129.89999999999944</v>
      </c>
      <c r="B101">
        <f>NORMDIST(A101,'GRAFICO Cp - Cpk (2)'!$A$15,('GRAFICO Cp - Cpk (2)'!$D$12/100),0)</f>
        <v>0.2304483090657298</v>
      </c>
      <c r="C101">
        <f>IF(A101&lt;'GRAFICO Cp - Cpk (2)'!$H$2,B101,0)</f>
        <v>0</v>
      </c>
      <c r="D101">
        <f>IF(A101&gt;'GRAFICO Cp - Cpk (2)'!$M$2,B101,0)</f>
        <v>0</v>
      </c>
      <c r="E101">
        <f>IF(ABS(A101-'GRAFICO Cp - Cpk (2)'!$A$15)&lt;0.05,B101+0.1,0)</f>
        <v>0</v>
      </c>
      <c r="F101">
        <f>IF(ABS(A101-'GRAFICO Cp - Cpk (2)'!$H$2)&lt;0.01,0.6,0)</f>
        <v>0</v>
      </c>
      <c r="G101">
        <f>IF(ABS(A101-'GRAFICO Cp - Cpk (2)'!$M$2)&lt;0.01,0.6,0)</f>
        <v>0</v>
      </c>
    </row>
    <row r="102" spans="1:7" ht="12">
      <c r="A102">
        <f t="shared" si="3"/>
        <v>129.99999999999943</v>
      </c>
      <c r="B102">
        <f>NORMDIST(A102,'GRAFICO Cp - Cpk (2)'!$A$15,('GRAFICO Cp - Cpk (2)'!$D$12/100),0)</f>
        <v>0.2523279245465703</v>
      </c>
      <c r="C102">
        <f>IF(A102&lt;'GRAFICO Cp - Cpk (2)'!$H$2,B102,0)</f>
        <v>0</v>
      </c>
      <c r="D102">
        <f>IF(A102&gt;'GRAFICO Cp - Cpk (2)'!$M$2,B102,0)</f>
        <v>0</v>
      </c>
      <c r="E102">
        <f>IF(ABS(A102-'GRAFICO Cp - Cpk (2)'!$A$15)&lt;0.05,B102+0.1,0)</f>
        <v>0</v>
      </c>
      <c r="F102">
        <f>IF(ABS(A102-'GRAFICO Cp - Cpk (2)'!$H$2)&lt;0.01,0.6,0)</f>
        <v>0</v>
      </c>
      <c r="G102">
        <f>IF(ABS(A102-'GRAFICO Cp - Cpk (2)'!$M$2)&lt;0.01,0.6,0)</f>
        <v>0</v>
      </c>
    </row>
    <row r="103" spans="1:7" ht="12">
      <c r="A103">
        <f t="shared" si="3"/>
        <v>130.09999999999943</v>
      </c>
      <c r="B103">
        <f>NORMDIST(A103,'GRAFICO Cp - Cpk (2)'!$A$15,('GRAFICO Cp - Cpk (2)'!$D$12/100),0)</f>
        <v>0.2737902172077568</v>
      </c>
      <c r="C103">
        <f>IF(A103&lt;'GRAFICO Cp - Cpk (2)'!$H$2,B103,0)</f>
        <v>0</v>
      </c>
      <c r="D103">
        <f>IF(A103&gt;'GRAFICO Cp - Cpk (2)'!$M$2,B103,0)</f>
        <v>0</v>
      </c>
      <c r="E103">
        <f>IF(ABS(A103-'GRAFICO Cp - Cpk (2)'!$A$15)&lt;0.05,B103+0.1,0)</f>
        <v>0</v>
      </c>
      <c r="F103">
        <f>IF(ABS(A103-'GRAFICO Cp - Cpk (2)'!$H$2)&lt;0.01,0.6,0)</f>
        <v>0</v>
      </c>
      <c r="G103">
        <f>IF(ABS(A103-'GRAFICO Cp - Cpk (2)'!$M$2)&lt;0.01,0.6,0)</f>
        <v>0</v>
      </c>
    </row>
    <row r="104" spans="1:7" ht="12">
      <c r="A104">
        <f t="shared" si="3"/>
        <v>130.19999999999942</v>
      </c>
      <c r="B104">
        <f>NORMDIST(A104,'GRAFICO Cp - Cpk (2)'!$A$15,('GRAFICO Cp - Cpk (2)'!$D$12/100),0)</f>
        <v>0.294395629351378</v>
      </c>
      <c r="C104">
        <f>IF(A104&lt;'GRAFICO Cp - Cpk (2)'!$H$2,B104,0)</f>
        <v>0</v>
      </c>
      <c r="D104">
        <f>IF(A104&gt;'GRAFICO Cp - Cpk (2)'!$M$2,B104,0)</f>
        <v>0</v>
      </c>
      <c r="E104">
        <f>IF(ABS(A104-'GRAFICO Cp - Cpk (2)'!$A$15)&lt;0.05,B104+0.1,0)</f>
        <v>0</v>
      </c>
      <c r="F104">
        <f>IF(ABS(A104-'GRAFICO Cp - Cpk (2)'!$H$2)&lt;0.01,0.6,0)</f>
        <v>0</v>
      </c>
      <c r="G104">
        <f>IF(ABS(A104-'GRAFICO Cp - Cpk (2)'!$M$2)&lt;0.01,0.6,0)</f>
        <v>0</v>
      </c>
    </row>
    <row r="105" spans="1:7" ht="12">
      <c r="A105">
        <f t="shared" si="3"/>
        <v>130.29999999999941</v>
      </c>
      <c r="B105">
        <f>NORMDIST(A105,'GRAFICO Cp - Cpk (2)'!$A$15,('GRAFICO Cp - Cpk (2)'!$D$12/100),0)</f>
        <v>0.3136935657925146</v>
      </c>
      <c r="C105">
        <f>IF(A105&lt;'GRAFICO Cp - Cpk (2)'!$H$2,B105,0)</f>
        <v>0</v>
      </c>
      <c r="D105">
        <f>IF(A105&gt;'GRAFICO Cp - Cpk (2)'!$M$2,B105,0)</f>
        <v>0</v>
      </c>
      <c r="E105">
        <f>IF(ABS(A105-'GRAFICO Cp - Cpk (2)'!$A$15)&lt;0.05,B105+0.1,0)</f>
        <v>0</v>
      </c>
      <c r="F105">
        <f>IF(ABS(A105-'GRAFICO Cp - Cpk (2)'!$H$2)&lt;0.01,0.6,0)</f>
        <v>0</v>
      </c>
      <c r="G105">
        <f>IF(ABS(A105-'GRAFICO Cp - Cpk (2)'!$M$2)&lt;0.01,0.6,0)</f>
        <v>0</v>
      </c>
    </row>
    <row r="106" spans="1:7" ht="12">
      <c r="A106">
        <f t="shared" si="3"/>
        <v>130.3999999999994</v>
      </c>
      <c r="B106">
        <f>NORMDIST(A106,'GRAFICO Cp - Cpk (2)'!$A$15,('GRAFICO Cp - Cpk (2)'!$D$12/100),0)</f>
        <v>0.3312384050254267</v>
      </c>
      <c r="C106">
        <f>IF(A106&lt;'GRAFICO Cp - Cpk (2)'!$H$2,B106,0)</f>
        <v>0</v>
      </c>
      <c r="D106">
        <f>IF(A106&gt;'GRAFICO Cp - Cpk (2)'!$M$2,B106,0)</f>
        <v>0</v>
      </c>
      <c r="E106">
        <f>IF(ABS(A106-'GRAFICO Cp - Cpk (2)'!$A$15)&lt;0.05,B106+0.1,0)</f>
        <v>0</v>
      </c>
      <c r="F106">
        <f>IF(ABS(A106-'GRAFICO Cp - Cpk (2)'!$H$2)&lt;0.01,0.6,0)</f>
        <v>0</v>
      </c>
      <c r="G106">
        <f>IF(ABS(A106-'GRAFICO Cp - Cpk (2)'!$M$2)&lt;0.01,0.6,0)</f>
        <v>0</v>
      </c>
    </row>
    <row r="107" spans="1:7" ht="12">
      <c r="A107">
        <f t="shared" si="3"/>
        <v>130.4999999999994</v>
      </c>
      <c r="B107">
        <f>NORMDIST(A107,'GRAFICO Cp - Cpk (2)'!$A$15,('GRAFICO Cp - Cpk (2)'!$D$12/100),0)</f>
        <v>0.34660640163371104</v>
      </c>
      <c r="C107">
        <f>IF(A107&lt;'GRAFICO Cp - Cpk (2)'!$H$2,B107,0)</f>
        <v>0</v>
      </c>
      <c r="D107">
        <f>IF(A107&gt;'GRAFICO Cp - Cpk (2)'!$M$2,B107,0)</f>
        <v>0</v>
      </c>
      <c r="E107">
        <f>IF(ABS(A107-'GRAFICO Cp - Cpk (2)'!$A$15)&lt;0.05,B107+0.1,0)</f>
        <v>0</v>
      </c>
      <c r="F107">
        <f>IF(ABS(A107-'GRAFICO Cp - Cpk (2)'!$H$2)&lt;0.01,0.6,0)</f>
        <v>0</v>
      </c>
      <c r="G107">
        <f>IF(ABS(A107-'GRAFICO Cp - Cpk (2)'!$M$2)&lt;0.01,0.6,0)</f>
        <v>0</v>
      </c>
    </row>
    <row r="108" spans="1:7" ht="12">
      <c r="A108">
        <f t="shared" si="3"/>
        <v>130.5999999999994</v>
      </c>
      <c r="B108">
        <f>NORMDIST(A108,'GRAFICO Cp - Cpk (2)'!$A$15,('GRAFICO Cp - Cpk (2)'!$D$12/100),0)</f>
        <v>0.3594125978027832</v>
      </c>
      <c r="C108">
        <f>IF(A108&lt;'GRAFICO Cp - Cpk (2)'!$H$2,B108,0)</f>
        <v>0</v>
      </c>
      <c r="D108">
        <f>IF(A108&gt;'GRAFICO Cp - Cpk (2)'!$M$2,B108,0)</f>
        <v>0</v>
      </c>
      <c r="E108">
        <f>IF(ABS(A108-'GRAFICO Cp - Cpk (2)'!$A$15)&lt;0.05,B108+0.1,0)</f>
        <v>0</v>
      </c>
      <c r="F108">
        <f>IF(ABS(A108-'GRAFICO Cp - Cpk (2)'!$H$2)&lt;0.01,0.6,0)</f>
        <v>0</v>
      </c>
      <c r="G108">
        <f>IF(ABS(A108-'GRAFICO Cp - Cpk (2)'!$M$2)&lt;0.01,0.6,0)</f>
        <v>0</v>
      </c>
    </row>
    <row r="109" spans="1:7" ht="12">
      <c r="A109">
        <f t="shared" si="3"/>
        <v>130.6999999999994</v>
      </c>
      <c r="B109">
        <f>NORMDIST(A109,'GRAFICO Cp - Cpk (2)'!$A$15,('GRAFICO Cp - Cpk (2)'!$D$12/100),0)</f>
        <v>0.36932680792357825</v>
      </c>
      <c r="C109">
        <f>IF(A109&lt;'GRAFICO Cp - Cpk (2)'!$H$2,B109,0)</f>
        <v>0</v>
      </c>
      <c r="D109">
        <f>IF(A109&gt;'GRAFICO Cp - Cpk (2)'!$M$2,B109,0)</f>
        <v>0</v>
      </c>
      <c r="E109">
        <f>IF(ABS(A109-'GRAFICO Cp - Cpk (2)'!$A$15)&lt;0.05,B109+0.1,0)</f>
        <v>0</v>
      </c>
      <c r="F109">
        <f>IF(ABS(A109-'GRAFICO Cp - Cpk (2)'!$H$2)&lt;0.01,0.6,0)</f>
        <v>0</v>
      </c>
      <c r="G109">
        <f>IF(ABS(A109-'GRAFICO Cp - Cpk (2)'!$M$2)&lt;0.01,0.6,0)</f>
        <v>0</v>
      </c>
    </row>
    <row r="110" spans="1:7" ht="12">
      <c r="A110">
        <f t="shared" si="3"/>
        <v>130.7999999999994</v>
      </c>
      <c r="B110">
        <f>NORMDIST(A110,'GRAFICO Cp - Cpk (2)'!$A$15,('GRAFICO Cp - Cpk (2)'!$D$12/100),0)</f>
        <v>0.3760877523145035</v>
      </c>
      <c r="C110">
        <f>IF(A110&lt;'GRAFICO Cp - Cpk (2)'!$H$2,B110,0)</f>
        <v>0</v>
      </c>
      <c r="D110">
        <f>IF(A110&gt;'GRAFICO Cp - Cpk (2)'!$M$2,B110,0)</f>
        <v>0</v>
      </c>
      <c r="E110">
        <f>IF(ABS(A110-'GRAFICO Cp - Cpk (2)'!$A$15)&lt;0.05,B110+0.1,0)</f>
        <v>0</v>
      </c>
      <c r="F110">
        <f>IF(ABS(A110-'GRAFICO Cp - Cpk (2)'!$H$2)&lt;0.01,0.6,0)</f>
        <v>0</v>
      </c>
      <c r="G110">
        <f>IF(ABS(A110-'GRAFICO Cp - Cpk (2)'!$M$2)&lt;0.01,0.6,0)</f>
        <v>0</v>
      </c>
    </row>
    <row r="111" spans="1:7" ht="12">
      <c r="A111">
        <f t="shared" si="3"/>
        <v>130.89999999999938</v>
      </c>
      <c r="B111">
        <f>NORMDIST(A111,'GRAFICO Cp - Cpk (2)'!$A$15,('GRAFICO Cp - Cpk (2)'!$D$12/100),0)</f>
        <v>0.37951449638911616</v>
      </c>
      <c r="C111">
        <f>IF(A111&lt;'GRAFICO Cp - Cpk (2)'!$H$2,B111,0)</f>
        <v>0</v>
      </c>
      <c r="D111">
        <f>IF(A111&gt;'GRAFICO Cp - Cpk (2)'!$M$2,B111,0)</f>
        <v>0</v>
      </c>
      <c r="E111">
        <f>IF(ABS(A111-'GRAFICO Cp - Cpk (2)'!$A$15)&lt;0.05,B111+0.1,0)</f>
        <v>0</v>
      </c>
      <c r="F111">
        <f>IF(ABS(A111-'GRAFICO Cp - Cpk (2)'!$H$2)&lt;0.01,0.6,0)</f>
        <v>0</v>
      </c>
      <c r="G111">
        <f>IF(ABS(A111-'GRAFICO Cp - Cpk (2)'!$M$2)&lt;0.01,0.6,0)</f>
        <v>0</v>
      </c>
    </row>
    <row r="112" spans="1:7" ht="12">
      <c r="A112">
        <f t="shared" si="3"/>
        <v>130.99999999999937</v>
      </c>
      <c r="B112">
        <f>NORMDIST(A112,'GRAFICO Cp - Cpk (2)'!$A$15,('GRAFICO Cp - Cpk (2)'!$D$12/100),0)</f>
        <v>0.37951449638913726</v>
      </c>
      <c r="C112">
        <f>IF(A112&lt;'GRAFICO Cp - Cpk (2)'!$H$2,B112,0)</f>
        <v>0</v>
      </c>
      <c r="D112">
        <f>IF(A112&gt;'GRAFICO Cp - Cpk (2)'!$M$2,B112,0)</f>
        <v>0</v>
      </c>
      <c r="E112">
        <f>IF(ABS(A112-'GRAFICO Cp - Cpk (2)'!$A$15)&lt;0.05,B112+0.1,0)</f>
        <v>0.47951449638913723</v>
      </c>
      <c r="F112">
        <f>IF(ABS(A112-'GRAFICO Cp - Cpk (2)'!$H$2)&lt;0.01,0.6,0)</f>
        <v>0</v>
      </c>
      <c r="G112">
        <f>IF(ABS(A112-'GRAFICO Cp - Cpk (2)'!$M$2)&lt;0.01,0.6,0)</f>
        <v>0</v>
      </c>
    </row>
    <row r="113" spans="1:7" ht="12">
      <c r="A113">
        <f t="shared" si="3"/>
        <v>131.09999999999937</v>
      </c>
      <c r="B113">
        <f>NORMDIST(A113,'GRAFICO Cp - Cpk (2)'!$A$15,('GRAFICO Cp - Cpk (2)'!$D$12/100),0)</f>
        <v>0.376087752314566</v>
      </c>
      <c r="C113">
        <f>IF(A113&lt;'GRAFICO Cp - Cpk (2)'!$H$2,B113,0)</f>
        <v>0</v>
      </c>
      <c r="D113">
        <f>IF(A113&gt;'GRAFICO Cp - Cpk (2)'!$M$2,B113,0)</f>
        <v>0</v>
      </c>
      <c r="E113">
        <f>IF(ABS(A113-'GRAFICO Cp - Cpk (2)'!$A$15)&lt;0.05,B113+0.1,0)</f>
        <v>0</v>
      </c>
      <c r="F113">
        <f>IF(ABS(A113-'GRAFICO Cp - Cpk (2)'!$H$2)&lt;0.01,0.6,0)</f>
        <v>0</v>
      </c>
      <c r="G113">
        <f>IF(ABS(A113-'GRAFICO Cp - Cpk (2)'!$M$2)&lt;0.01,0.6,0)</f>
        <v>0</v>
      </c>
    </row>
    <row r="114" spans="1:7" ht="12">
      <c r="A114">
        <f t="shared" si="3"/>
        <v>131.19999999999936</v>
      </c>
      <c r="B114">
        <f>NORMDIST(A114,'GRAFICO Cp - Cpk (2)'!$A$15,('GRAFICO Cp - Cpk (2)'!$D$12/100),0)</f>
        <v>0.3693268079236806</v>
      </c>
      <c r="C114">
        <f>IF(A114&lt;'GRAFICO Cp - Cpk (2)'!$H$2,B114,0)</f>
        <v>0</v>
      </c>
      <c r="D114">
        <f>IF(A114&gt;'GRAFICO Cp - Cpk (2)'!$M$2,B114,0)</f>
        <v>0</v>
      </c>
      <c r="E114">
        <f>IF(ABS(A114-'GRAFICO Cp - Cpk (2)'!$A$15)&lt;0.05,B114+0.1,0)</f>
        <v>0</v>
      </c>
      <c r="F114">
        <f>IF(ABS(A114-'GRAFICO Cp - Cpk (2)'!$H$2)&lt;0.01,0.6,0)</f>
        <v>0</v>
      </c>
      <c r="G114">
        <f>IF(ABS(A114-'GRAFICO Cp - Cpk (2)'!$M$2)&lt;0.01,0.6,0)</f>
        <v>0</v>
      </c>
    </row>
    <row r="115" spans="1:7" ht="12">
      <c r="A115">
        <f t="shared" si="3"/>
        <v>131.29999999999936</v>
      </c>
      <c r="B115">
        <f>NORMDIST(A115,'GRAFICO Cp - Cpk (2)'!$A$15,('GRAFICO Cp - Cpk (2)'!$D$12/100),0)</f>
        <v>0.3594125978029227</v>
      </c>
      <c r="C115">
        <f>IF(A115&lt;'GRAFICO Cp - Cpk (2)'!$H$2,B115,0)</f>
        <v>0</v>
      </c>
      <c r="D115">
        <f>IF(A115&gt;'GRAFICO Cp - Cpk (2)'!$M$2,B115,0)</f>
        <v>0</v>
      </c>
      <c r="E115">
        <f>IF(ABS(A115-'GRAFICO Cp - Cpk (2)'!$A$15)&lt;0.05,B115+0.1,0)</f>
        <v>0</v>
      </c>
      <c r="F115">
        <f>IF(ABS(A115-'GRAFICO Cp - Cpk (2)'!$H$2)&lt;0.01,0.6,0)</f>
        <v>0</v>
      </c>
      <c r="G115">
        <f>IF(ABS(A115-'GRAFICO Cp - Cpk (2)'!$M$2)&lt;0.01,0.6,0)</f>
        <v>0</v>
      </c>
    </row>
    <row r="116" spans="1:7" ht="12">
      <c r="A116">
        <f t="shared" si="3"/>
        <v>131.39999999999935</v>
      </c>
      <c r="B116">
        <f>NORMDIST(A116,'GRAFICO Cp - Cpk (2)'!$A$15,('GRAFICO Cp - Cpk (2)'!$D$12/100),0)</f>
        <v>0.34660640163388395</v>
      </c>
      <c r="C116">
        <f>IF(A116&lt;'GRAFICO Cp - Cpk (2)'!$H$2,B116,0)</f>
        <v>0</v>
      </c>
      <c r="D116">
        <f>IF(A116&gt;'GRAFICO Cp - Cpk (2)'!$M$2,B116,0)</f>
        <v>0</v>
      </c>
      <c r="E116">
        <f>IF(ABS(A116-'GRAFICO Cp - Cpk (2)'!$A$15)&lt;0.05,B116+0.1,0)</f>
        <v>0</v>
      </c>
      <c r="F116">
        <f>IF(ABS(A116-'GRAFICO Cp - Cpk (2)'!$H$2)&lt;0.01,0.6,0)</f>
        <v>0</v>
      </c>
      <c r="G116">
        <f>IF(ABS(A116-'GRAFICO Cp - Cpk (2)'!$M$2)&lt;0.01,0.6,0)</f>
        <v>0</v>
      </c>
    </row>
    <row r="117" spans="1:7" ht="12">
      <c r="A117">
        <f t="shared" si="3"/>
        <v>131.49999999999935</v>
      </c>
      <c r="B117">
        <f>NORMDIST(A117,'GRAFICO Cp - Cpk (2)'!$A$15,('GRAFICO Cp - Cpk (2)'!$D$12/100),0)</f>
        <v>0.33123840502562857</v>
      </c>
      <c r="C117">
        <f>IF(A117&lt;'GRAFICO Cp - Cpk (2)'!$H$2,B117,0)</f>
        <v>0</v>
      </c>
      <c r="D117">
        <f>IF(A117&gt;'GRAFICO Cp - Cpk (2)'!$M$2,B117,0)</f>
        <v>0</v>
      </c>
      <c r="E117">
        <f>IF(ABS(A117-'GRAFICO Cp - Cpk (2)'!$A$15)&lt;0.05,B117+0.1,0)</f>
        <v>0</v>
      </c>
      <c r="F117">
        <f>IF(ABS(A117-'GRAFICO Cp - Cpk (2)'!$H$2)&lt;0.01,0.6,0)</f>
        <v>0</v>
      </c>
      <c r="G117">
        <f>IF(ABS(A117-'GRAFICO Cp - Cpk (2)'!$M$2)&lt;0.01,0.6,0)</f>
        <v>0</v>
      </c>
    </row>
    <row r="118" spans="1:7" ht="12">
      <c r="A118">
        <f t="shared" si="3"/>
        <v>131.59999999999934</v>
      </c>
      <c r="B118">
        <f>NORMDIST(A118,'GRAFICO Cp - Cpk (2)'!$A$15,('GRAFICO Cp - Cpk (2)'!$D$12/100),0)</f>
        <v>0.3136935657927406</v>
      </c>
      <c r="C118">
        <f>IF(A118&lt;'GRAFICO Cp - Cpk (2)'!$H$2,B118,0)</f>
        <v>0</v>
      </c>
      <c r="D118">
        <f>IF(A118&gt;'GRAFICO Cp - Cpk (2)'!$M$2,B118,0)</f>
        <v>0</v>
      </c>
      <c r="E118">
        <f>IF(ABS(A118-'GRAFICO Cp - Cpk (2)'!$A$15)&lt;0.05,B118+0.1,0)</f>
        <v>0</v>
      </c>
      <c r="F118">
        <f>IF(ABS(A118-'GRAFICO Cp - Cpk (2)'!$H$2)&lt;0.01,0.6,0)</f>
        <v>0</v>
      </c>
      <c r="G118">
        <f>IF(ABS(A118-'GRAFICO Cp - Cpk (2)'!$M$2)&lt;0.01,0.6,0)</f>
        <v>0</v>
      </c>
    </row>
    <row r="119" spans="1:7" ht="12">
      <c r="A119">
        <f t="shared" si="3"/>
        <v>131.69999999999933</v>
      </c>
      <c r="B119">
        <f>NORMDIST(A119,'GRAFICO Cp - Cpk (2)'!$A$15,('GRAFICO Cp - Cpk (2)'!$D$12/100),0)</f>
        <v>0.2943956293516227</v>
      </c>
      <c r="C119">
        <f>IF(A119&lt;'GRAFICO Cp - Cpk (2)'!$H$2,B119,0)</f>
        <v>0</v>
      </c>
      <c r="D119">
        <f>IF(A119&gt;'GRAFICO Cp - Cpk (2)'!$M$2,B119,0)</f>
        <v>0</v>
      </c>
      <c r="E119">
        <f>IF(ABS(A119-'GRAFICO Cp - Cpk (2)'!$A$15)&lt;0.05,B119+0.1,0)</f>
        <v>0</v>
      </c>
      <c r="F119">
        <f>IF(ABS(A119-'GRAFICO Cp - Cpk (2)'!$H$2)&lt;0.01,0.6,0)</f>
        <v>0</v>
      </c>
      <c r="G119">
        <f>IF(ABS(A119-'GRAFICO Cp - Cpk (2)'!$M$2)&lt;0.01,0.6,0)</f>
        <v>0</v>
      </c>
    </row>
    <row r="120" spans="1:7" ht="12">
      <c r="A120">
        <f t="shared" si="3"/>
        <v>131.79999999999933</v>
      </c>
      <c r="B120">
        <f>NORMDIST(A120,'GRAFICO Cp - Cpk (2)'!$A$15,('GRAFICO Cp - Cpk (2)'!$D$12/100),0)</f>
        <v>0.27379021720801483</v>
      </c>
      <c r="C120">
        <f>IF(A120&lt;'GRAFICO Cp - Cpk (2)'!$H$2,B120,0)</f>
        <v>0</v>
      </c>
      <c r="D120">
        <f>IF(A120&gt;'GRAFICO Cp - Cpk (2)'!$M$2,B120,0)</f>
        <v>0</v>
      </c>
      <c r="E120">
        <f>IF(ABS(A120-'GRAFICO Cp - Cpk (2)'!$A$15)&lt;0.05,B120+0.1,0)</f>
        <v>0</v>
      </c>
      <c r="F120">
        <f>IF(ABS(A120-'GRAFICO Cp - Cpk (2)'!$H$2)&lt;0.01,0.6,0)</f>
        <v>0</v>
      </c>
      <c r="G120">
        <f>IF(ABS(A120-'GRAFICO Cp - Cpk (2)'!$M$2)&lt;0.01,0.6,0)</f>
        <v>0</v>
      </c>
    </row>
    <row r="121" spans="1:7" ht="12">
      <c r="A121">
        <f t="shared" si="3"/>
        <v>131.89999999999932</v>
      </c>
      <c r="B121">
        <f>NORMDIST(A121,'GRAFICO Cp - Cpk (2)'!$A$15,('GRAFICO Cp - Cpk (2)'!$D$12/100),0)</f>
        <v>0.25232792454683606</v>
      </c>
      <c r="C121">
        <f>IF(A121&lt;'GRAFICO Cp - Cpk (2)'!$H$2,B121,0)</f>
        <v>0</v>
      </c>
      <c r="D121">
        <f>IF(A121&gt;'GRAFICO Cp - Cpk (2)'!$M$2,B121,0)</f>
        <v>0</v>
      </c>
      <c r="E121">
        <f>IF(ABS(A121-'GRAFICO Cp - Cpk (2)'!$A$15)&lt;0.05,B121+0.1,0)</f>
        <v>0</v>
      </c>
      <c r="F121">
        <f>IF(ABS(A121-'GRAFICO Cp - Cpk (2)'!$H$2)&lt;0.01,0.6,0)</f>
        <v>0</v>
      </c>
      <c r="G121">
        <f>IF(ABS(A121-'GRAFICO Cp - Cpk (2)'!$M$2)&lt;0.01,0.6,0)</f>
        <v>0</v>
      </c>
    </row>
    <row r="122" spans="1:7" ht="12">
      <c r="A122">
        <f t="shared" si="3"/>
        <v>131.99999999999932</v>
      </c>
      <c r="B122">
        <f>NORMDIST(A122,'GRAFICO Cp - Cpk (2)'!$A$15,('GRAFICO Cp - Cpk (2)'!$D$12/100),0)</f>
        <v>0.23044830906599803</v>
      </c>
      <c r="C122">
        <f>IF(A122&lt;'GRAFICO Cp - Cpk (2)'!$H$2,B122,0)</f>
        <v>0</v>
      </c>
      <c r="D122">
        <f>IF(A122&gt;'GRAFICO Cp - Cpk (2)'!$M$2,B122,0)</f>
        <v>0</v>
      </c>
      <c r="E122">
        <f>IF(ABS(A122-'GRAFICO Cp - Cpk (2)'!$A$15)&lt;0.05,B122+0.1,0)</f>
        <v>0</v>
      </c>
      <c r="F122">
        <f>IF(ABS(A122-'GRAFICO Cp - Cpk (2)'!$H$2)&lt;0.01,0.6,0)</f>
        <v>0</v>
      </c>
      <c r="G122">
        <f>IF(ABS(A122-'GRAFICO Cp - Cpk (2)'!$M$2)&lt;0.01,0.6,0)</f>
        <v>0</v>
      </c>
    </row>
    <row r="123" spans="1:7" ht="12">
      <c r="A123">
        <f t="shared" si="3"/>
        <v>132.0999999999993</v>
      </c>
      <c r="B123">
        <f>NORMDIST(A123,'GRAFICO Cp - Cpk (2)'!$A$15,('GRAFICO Cp - Cpk (2)'!$D$12/100),0)</f>
        <v>0.2085655413778989</v>
      </c>
      <c r="C123">
        <f>IF(A123&lt;'GRAFICO Cp - Cpk (2)'!$H$2,B123,0)</f>
        <v>0</v>
      </c>
      <c r="D123">
        <f>IF(A123&gt;'GRAFICO Cp - Cpk (2)'!$M$2,B123,0)</f>
        <v>0</v>
      </c>
      <c r="E123">
        <f>IF(ABS(A123-'GRAFICO Cp - Cpk (2)'!$A$15)&lt;0.05,B123+0.1,0)</f>
        <v>0</v>
      </c>
      <c r="F123">
        <f>IF(ABS(A123-'GRAFICO Cp - Cpk (2)'!$H$2)&lt;0.01,0.6,0)</f>
        <v>0</v>
      </c>
      <c r="G123">
        <f>IF(ABS(A123-'GRAFICO Cp - Cpk (2)'!$M$2)&lt;0.01,0.6,0)</f>
        <v>0</v>
      </c>
    </row>
    <row r="124" spans="1:7" ht="12">
      <c r="A124">
        <f t="shared" si="3"/>
        <v>132.1999999999993</v>
      </c>
      <c r="B124">
        <f>NORMDIST(A124,'GRAFICO Cp - Cpk (2)'!$A$15,('GRAFICO Cp - Cpk (2)'!$D$12/100),0)</f>
        <v>0.18705633002300323</v>
      </c>
      <c r="C124">
        <f>IF(A124&lt;'GRAFICO Cp - Cpk (2)'!$H$2,B124,0)</f>
        <v>0</v>
      </c>
      <c r="D124">
        <f>IF(A124&gt;'GRAFICO Cp - Cpk (2)'!$M$2,B124,0)</f>
        <v>0</v>
      </c>
      <c r="E124">
        <f>IF(ABS(A124-'GRAFICO Cp - Cpk (2)'!$A$15)&lt;0.05,B124+0.1,0)</f>
        <v>0</v>
      </c>
      <c r="F124">
        <f>IF(ABS(A124-'GRAFICO Cp - Cpk (2)'!$H$2)&lt;0.01,0.6,0)</f>
        <v>0</v>
      </c>
      <c r="G124">
        <f>IF(ABS(A124-'GRAFICO Cp - Cpk (2)'!$M$2)&lt;0.01,0.6,0)</f>
        <v>0</v>
      </c>
    </row>
    <row r="125" spans="1:7" ht="12">
      <c r="A125">
        <f t="shared" si="3"/>
        <v>132.2999999999993</v>
      </c>
      <c r="B125">
        <f>NORMDIST(A125,'GRAFICO Cp - Cpk (2)'!$A$15,('GRAFICO Cp - Cpk (2)'!$D$12/100),0)</f>
        <v>0.16625054693480687</v>
      </c>
      <c r="C125">
        <f>IF(A125&lt;'GRAFICO Cp - Cpk (2)'!$H$2,B125,0)</f>
        <v>0</v>
      </c>
      <c r="D125">
        <f>IF(A125&gt;'GRAFICO Cp - Cpk (2)'!$M$2,B125,0)</f>
        <v>0</v>
      </c>
      <c r="E125">
        <f>IF(ABS(A125-'GRAFICO Cp - Cpk (2)'!$A$15)&lt;0.05,B125+0.1,0)</f>
        <v>0</v>
      </c>
      <c r="F125">
        <f>IF(ABS(A125-'GRAFICO Cp - Cpk (2)'!$H$2)&lt;0.01,0.6,0)</f>
        <v>0</v>
      </c>
      <c r="G125">
        <f>IF(ABS(A125-'GRAFICO Cp - Cpk (2)'!$M$2)&lt;0.01,0.6,0)</f>
        <v>0</v>
      </c>
    </row>
    <row r="126" spans="1:7" ht="12">
      <c r="A126">
        <f t="shared" si="3"/>
        <v>132.3999999999993</v>
      </c>
      <c r="B126">
        <f>NORMDIST(A126,'GRAFICO Cp - Cpk (2)'!$A$15,('GRAFICO Cp - Cpk (2)'!$D$12/100),0)</f>
        <v>0.14642477895758332</v>
      </c>
      <c r="C126">
        <f>IF(A126&lt;'GRAFICO Cp - Cpk (2)'!$H$2,B126,0)</f>
        <v>0</v>
      </c>
      <c r="D126">
        <f>IF(A126&gt;'GRAFICO Cp - Cpk (2)'!$M$2,B126,0)</f>
        <v>0</v>
      </c>
      <c r="E126">
        <f>IF(ABS(A126-'GRAFICO Cp - Cpk (2)'!$A$15)&lt;0.05,B126+0.1,0)</f>
        <v>0</v>
      </c>
      <c r="F126">
        <f>IF(ABS(A126-'GRAFICO Cp - Cpk (2)'!$H$2)&lt;0.01,0.6,0)</f>
        <v>0</v>
      </c>
      <c r="G126">
        <f>IF(ABS(A126-'GRAFICO Cp - Cpk (2)'!$M$2)&lt;0.01,0.6,0)</f>
        <v>0</v>
      </c>
    </row>
    <row r="127" spans="1:7" ht="12">
      <c r="A127">
        <f t="shared" si="3"/>
        <v>132.4999999999993</v>
      </c>
      <c r="B127">
        <f>NORMDIST(A127,'GRAFICO Cp - Cpk (2)'!$A$15,('GRAFICO Cp - Cpk (2)'!$D$12/100),0)</f>
        <v>0.12779883429906744</v>
      </c>
      <c r="C127">
        <f>IF(A127&lt;'GRAFICO Cp - Cpk (2)'!$H$2,B127,0)</f>
        <v>0</v>
      </c>
      <c r="D127">
        <f>IF(A127&gt;'GRAFICO Cp - Cpk (2)'!$M$2,B127,0)</f>
        <v>0</v>
      </c>
      <c r="E127">
        <f>IF(ABS(A127-'GRAFICO Cp - Cpk (2)'!$A$15)&lt;0.05,B127+0.1,0)</f>
        <v>0</v>
      </c>
      <c r="F127">
        <f>IF(ABS(A127-'GRAFICO Cp - Cpk (2)'!$H$2)&lt;0.01,0.6,0)</f>
        <v>0</v>
      </c>
      <c r="G127">
        <f>IF(ABS(A127-'GRAFICO Cp - Cpk (2)'!$M$2)&lt;0.01,0.6,0)</f>
        <v>0</v>
      </c>
    </row>
    <row r="128" spans="1:7" ht="12">
      <c r="A128">
        <f t="shared" si="3"/>
        <v>132.59999999999928</v>
      </c>
      <c r="B128">
        <f>NORMDIST(A128,'GRAFICO Cp - Cpk (2)'!$A$15,('GRAFICO Cp - Cpk (2)'!$D$12/100),0)</f>
        <v>0.11053505429159921</v>
      </c>
      <c r="C128">
        <f>IF(A128&lt;'GRAFICO Cp - Cpk (2)'!$H$2,B128,0)</f>
        <v>0</v>
      </c>
      <c r="D128">
        <f>IF(A128&gt;'GRAFICO Cp - Cpk (2)'!$M$2,B128,0)</f>
        <v>0</v>
      </c>
      <c r="E128">
        <f>IF(ABS(A128-'GRAFICO Cp - Cpk (2)'!$A$15)&lt;0.05,B128+0.1,0)</f>
        <v>0</v>
      </c>
      <c r="F128">
        <f>IF(ABS(A128-'GRAFICO Cp - Cpk (2)'!$H$2)&lt;0.01,0.6,0)</f>
        <v>0</v>
      </c>
      <c r="G128">
        <f>IF(ABS(A128-'GRAFICO Cp - Cpk (2)'!$M$2)&lt;0.01,0.6,0)</f>
        <v>0</v>
      </c>
    </row>
    <row r="129" spans="1:7" ht="12">
      <c r="A129">
        <f t="shared" si="3"/>
        <v>132.69999999999928</v>
      </c>
      <c r="B129">
        <f>NORMDIST(A129,'GRAFICO Cp - Cpk (2)'!$A$15,('GRAFICO Cp - Cpk (2)'!$D$12/100),0)</f>
        <v>0.09474013218367702</v>
      </c>
      <c r="C129">
        <f>IF(A129&lt;'GRAFICO Cp - Cpk (2)'!$H$2,B129,0)</f>
        <v>0</v>
      </c>
      <c r="D129">
        <f>IF(A129&gt;'GRAFICO Cp - Cpk (2)'!$M$2,B129,0)</f>
        <v>0</v>
      </c>
      <c r="E129">
        <f>IF(ABS(A129-'GRAFICO Cp - Cpk (2)'!$A$15)&lt;0.05,B129+0.1,0)</f>
        <v>0</v>
      </c>
      <c r="F129">
        <f>IF(ABS(A129-'GRAFICO Cp - Cpk (2)'!$H$2)&lt;0.01,0.6,0)</f>
        <v>0</v>
      </c>
      <c r="G129">
        <f>IF(ABS(A129-'GRAFICO Cp - Cpk (2)'!$M$2)&lt;0.01,0.6,0)</f>
        <v>0</v>
      </c>
    </row>
    <row r="130" spans="1:7" ht="12">
      <c r="A130">
        <f t="shared" si="3"/>
        <v>132.79999999999927</v>
      </c>
      <c r="B130">
        <f>NORMDIST(A130,'GRAFICO Cp - Cpk (2)'!$A$15,('GRAFICO Cp - Cpk (2)'!$D$12/100),0)</f>
        <v>0.08046902973398466</v>
      </c>
      <c r="C130">
        <f>IF(A130&lt;'GRAFICO Cp - Cpk (2)'!$H$2,B130,0)</f>
        <v>0</v>
      </c>
      <c r="D130">
        <f>IF(A130&gt;'GRAFICO Cp - Cpk (2)'!$M$2,B130,0)</f>
        <v>0</v>
      </c>
      <c r="E130">
        <f>IF(ABS(A130-'GRAFICO Cp - Cpk (2)'!$A$15)&lt;0.05,B130+0.1,0)</f>
        <v>0</v>
      </c>
      <c r="F130">
        <f>IF(ABS(A130-'GRAFICO Cp - Cpk (2)'!$H$2)&lt;0.01,0.6,0)</f>
        <v>0</v>
      </c>
      <c r="G130">
        <f>IF(ABS(A130-'GRAFICO Cp - Cpk (2)'!$M$2)&lt;0.01,0.6,0)</f>
        <v>0</v>
      </c>
    </row>
    <row r="131" spans="1:7" ht="12">
      <c r="A131">
        <f aca="true" t="shared" si="4" ref="A131:A162">A130+0.1</f>
        <v>132.89999999999927</v>
      </c>
      <c r="B131">
        <f>NORMDIST(A131,'GRAFICO Cp - Cpk (2)'!$A$15,('GRAFICO Cp - Cpk (2)'!$D$12/100),0)</f>
        <v>0.0677305128849374</v>
      </c>
      <c r="C131">
        <f>IF(A131&lt;'GRAFICO Cp - Cpk (2)'!$H$2,B131,0)</f>
        <v>0</v>
      </c>
      <c r="D131">
        <f>IF(A131&gt;'GRAFICO Cp - Cpk (2)'!$M$2,B131,0)</f>
        <v>0</v>
      </c>
      <c r="E131">
        <f>IF(ABS(A131-'GRAFICO Cp - Cpk (2)'!$A$15)&lt;0.05,B131+0.1,0)</f>
        <v>0</v>
      </c>
      <c r="F131">
        <f>IF(ABS(A131-'GRAFICO Cp - Cpk (2)'!$H$2)&lt;0.01,0.6,0)</f>
        <v>0</v>
      </c>
      <c r="G131">
        <f>IF(ABS(A131-'GRAFICO Cp - Cpk (2)'!$M$2)&lt;0.01,0.6,0)</f>
        <v>0</v>
      </c>
    </row>
    <row r="132" spans="1:7" ht="12">
      <c r="A132">
        <f t="shared" si="4"/>
        <v>132.99999999999926</v>
      </c>
      <c r="B132">
        <f>NORMDIST(A132,'GRAFICO Cp - Cpk (2)'!$A$15,('GRAFICO Cp - Cpk (2)'!$D$12/100),0)</f>
        <v>0.056493799569605346</v>
      </c>
      <c r="C132">
        <f>IF(A132&lt;'GRAFICO Cp - Cpk (2)'!$H$2,B132,0)</f>
        <v>0</v>
      </c>
      <c r="D132">
        <f>IF(A132&gt;'GRAFICO Cp - Cpk (2)'!$M$2,B132,0)</f>
        <v>0</v>
      </c>
      <c r="E132">
        <f>IF(ABS(A132-'GRAFICO Cp - Cpk (2)'!$A$15)&lt;0.05,B132+0.1,0)</f>
        <v>0</v>
      </c>
      <c r="F132">
        <f>IF(ABS(A132-'GRAFICO Cp - Cpk (2)'!$H$2)&lt;0.01,0.6,0)</f>
        <v>0</v>
      </c>
      <c r="G132">
        <f>IF(ABS(A132-'GRAFICO Cp - Cpk (2)'!$M$2)&lt;0.01,0.6,0)</f>
        <v>0</v>
      </c>
    </row>
    <row r="133" spans="1:7" ht="12">
      <c r="A133">
        <f t="shared" si="4"/>
        <v>133.09999999999926</v>
      </c>
      <c r="B133">
        <f>NORMDIST(A133,'GRAFICO Cp - Cpk (2)'!$A$15,('GRAFICO Cp - Cpk (2)'!$D$12/100),0)</f>
        <v>0.04669582216431041</v>
      </c>
      <c r="C133">
        <f>IF(A133&lt;'GRAFICO Cp - Cpk (2)'!$H$2,B133,0)</f>
        <v>0</v>
      </c>
      <c r="D133">
        <f>IF(A133&gt;'GRAFICO Cp - Cpk (2)'!$M$2,B133,0)</f>
        <v>0</v>
      </c>
      <c r="E133">
        <f>IF(ABS(A133-'GRAFICO Cp - Cpk (2)'!$A$15)&lt;0.05,B133+0.1,0)</f>
        <v>0</v>
      </c>
      <c r="F133">
        <f>IF(ABS(A133-'GRAFICO Cp - Cpk (2)'!$H$2)&lt;0.01,0.6,0)</f>
        <v>0</v>
      </c>
      <c r="G133">
        <f>IF(ABS(A133-'GRAFICO Cp - Cpk (2)'!$M$2)&lt;0.01,0.6,0)</f>
        <v>0</v>
      </c>
    </row>
    <row r="134" spans="1:7" ht="12">
      <c r="A134">
        <f t="shared" si="4"/>
        <v>133.19999999999925</v>
      </c>
      <c r="B134">
        <f>NORMDIST(A134,'GRAFICO Cp - Cpk (2)'!$A$15,('GRAFICO Cp - Cpk (2)'!$D$12/100),0)</f>
        <v>0.03824864803901303</v>
      </c>
      <c r="C134">
        <f>IF(A134&lt;'GRAFICO Cp - Cpk (2)'!$H$2,B134,0)</f>
        <v>0</v>
      </c>
      <c r="D134">
        <f>IF(A134&gt;'GRAFICO Cp - Cpk (2)'!$M$2,B134,0)</f>
        <v>0</v>
      </c>
      <c r="E134">
        <f>IF(ABS(A134-'GRAFICO Cp - Cpk (2)'!$A$15)&lt;0.05,B134+0.1,0)</f>
        <v>0</v>
      </c>
      <c r="F134">
        <f>IF(ABS(A134-'GRAFICO Cp - Cpk (2)'!$H$2)&lt;0.01,0.6,0)</f>
        <v>0</v>
      </c>
      <c r="G134">
        <f>IF(ABS(A134-'GRAFICO Cp - Cpk (2)'!$M$2)&lt;0.01,0.6,0)</f>
        <v>0</v>
      </c>
    </row>
    <row r="135" spans="1:7" ht="12">
      <c r="A135">
        <f t="shared" si="4"/>
        <v>133.29999999999924</v>
      </c>
      <c r="B135">
        <f>NORMDIST(A135,'GRAFICO Cp - Cpk (2)'!$A$15,('GRAFICO Cp - Cpk (2)'!$D$12/100),0)</f>
        <v>0.031046666211249574</v>
      </c>
      <c r="C135">
        <f>IF(A135&lt;'GRAFICO Cp - Cpk (2)'!$H$2,B135,0)</f>
        <v>0</v>
      </c>
      <c r="D135">
        <f>IF(A135&gt;'GRAFICO Cp - Cpk (2)'!$M$2,B135,0)</f>
        <v>0</v>
      </c>
      <c r="E135">
        <f>IF(ABS(A135-'GRAFICO Cp - Cpk (2)'!$A$15)&lt;0.05,B135+0.1,0)</f>
        <v>0</v>
      </c>
      <c r="F135">
        <f>IF(ABS(A135-'GRAFICO Cp - Cpk (2)'!$H$2)&lt;0.01,0.6,0)</f>
        <v>0</v>
      </c>
      <c r="G135">
        <f>IF(ABS(A135-'GRAFICO Cp - Cpk (2)'!$M$2)&lt;0.01,0.6,0)</f>
        <v>0</v>
      </c>
    </row>
    <row r="136" spans="1:7" ht="12">
      <c r="A136">
        <f t="shared" si="4"/>
        <v>133.39999999999924</v>
      </c>
      <c r="B136">
        <f>NORMDIST(A136,'GRAFICO Cp - Cpk (2)'!$A$15,('GRAFICO Cp - Cpk (2)'!$D$12/100),0)</f>
        <v>0.024973227708336408</v>
      </c>
      <c r="C136">
        <f>IF(A136&lt;'GRAFICO Cp - Cpk (2)'!$H$2,B136,0)</f>
        <v>0</v>
      </c>
      <c r="D136">
        <f>IF(A136&gt;'GRAFICO Cp - Cpk (2)'!$M$2,B136,0)</f>
        <v>0</v>
      </c>
      <c r="E136">
        <f>IF(ABS(A136-'GRAFICO Cp - Cpk (2)'!$A$15)&lt;0.05,B136+0.1,0)</f>
        <v>0</v>
      </c>
      <c r="F136">
        <f>IF(ABS(A136-'GRAFICO Cp - Cpk (2)'!$H$2)&lt;0.01,0.6,0)</f>
        <v>0</v>
      </c>
      <c r="G136">
        <f>IF(ABS(A136-'GRAFICO Cp - Cpk (2)'!$M$2)&lt;0.01,0.6,0)</f>
        <v>0</v>
      </c>
    </row>
    <row r="137" spans="1:7" ht="12">
      <c r="A137">
        <f t="shared" si="4"/>
        <v>133.49999999999923</v>
      </c>
      <c r="B137">
        <f>NORMDIST(A137,'GRAFICO Cp - Cpk (2)'!$A$15,('GRAFICO Cp - Cpk (2)'!$D$12/100),0)</f>
        <v>0.01990651350078736</v>
      </c>
      <c r="C137">
        <f>IF(A137&lt;'GRAFICO Cp - Cpk (2)'!$H$2,B137,0)</f>
        <v>0</v>
      </c>
      <c r="D137">
        <f>IF(A137&gt;'GRAFICO Cp - Cpk (2)'!$M$2,B137,0)</f>
        <v>0</v>
      </c>
      <c r="E137">
        <f>IF(ABS(A137-'GRAFICO Cp - Cpk (2)'!$A$15)&lt;0.05,B137+0.1,0)</f>
        <v>0</v>
      </c>
      <c r="F137">
        <f>IF(ABS(A137-'GRAFICO Cp - Cpk (2)'!$H$2)&lt;0.01,0.6,0)</f>
        <v>0</v>
      </c>
      <c r="G137">
        <f>IF(ABS(A137-'GRAFICO Cp - Cpk (2)'!$M$2)&lt;0.01,0.6,0)</f>
        <v>0</v>
      </c>
    </row>
    <row r="138" spans="1:7" ht="12">
      <c r="A138">
        <f t="shared" si="4"/>
        <v>133.59999999999923</v>
      </c>
      <c r="B138">
        <f>NORMDIST(A138,'GRAFICO Cp - Cpk (2)'!$A$15,('GRAFICO Cp - Cpk (2)'!$D$12/100),0)</f>
        <v>0.01572448930412698</v>
      </c>
      <c r="C138">
        <f>IF(A138&lt;'GRAFICO Cp - Cpk (2)'!$H$2,B138,0)</f>
        <v>0</v>
      </c>
      <c r="D138">
        <f>IF(A138&gt;'GRAFICO Cp - Cpk (2)'!$M$2,B138,0)</f>
        <v>0</v>
      </c>
      <c r="E138">
        <f>IF(ABS(A138-'GRAFICO Cp - Cpk (2)'!$A$15)&lt;0.05,B138+0.1,0)</f>
        <v>0</v>
      </c>
      <c r="F138">
        <f>IF(ABS(A138-'GRAFICO Cp - Cpk (2)'!$H$2)&lt;0.01,0.6,0)</f>
        <v>0</v>
      </c>
      <c r="G138">
        <f>IF(ABS(A138-'GRAFICO Cp - Cpk (2)'!$M$2)&lt;0.01,0.6,0)</f>
        <v>0</v>
      </c>
    </row>
    <row r="139" spans="1:7" ht="12">
      <c r="A139">
        <f t="shared" si="4"/>
        <v>133.69999999999922</v>
      </c>
      <c r="B139">
        <f>NORMDIST(A139,'GRAFICO Cp - Cpk (2)'!$A$15,('GRAFICO Cp - Cpk (2)'!$D$12/100),0)</f>
        <v>0.012308885084479112</v>
      </c>
      <c r="C139">
        <f>IF(A139&lt;'GRAFICO Cp - Cpk (2)'!$H$2,B139,0)</f>
        <v>0</v>
      </c>
      <c r="D139">
        <f>IF(A139&gt;'GRAFICO Cp - Cpk (2)'!$M$2,B139,0)</f>
        <v>0</v>
      </c>
      <c r="E139">
        <f>IF(ABS(A139-'GRAFICO Cp - Cpk (2)'!$A$15)&lt;0.05,B139+0.1,0)</f>
        <v>0</v>
      </c>
      <c r="F139">
        <f>IF(ABS(A139-'GRAFICO Cp - Cpk (2)'!$H$2)&lt;0.01,0.6,0)</f>
        <v>0</v>
      </c>
      <c r="G139">
        <f>IF(ABS(A139-'GRAFICO Cp - Cpk (2)'!$M$2)&lt;0.01,0.6,0)</f>
        <v>0</v>
      </c>
    </row>
    <row r="140" spans="1:7" ht="12">
      <c r="A140">
        <f t="shared" si="4"/>
        <v>133.79999999999922</v>
      </c>
      <c r="B140">
        <f>NORMDIST(A140,'GRAFICO Cp - Cpk (2)'!$A$15,('GRAFICO Cp - Cpk (2)'!$D$12/100),0)</f>
        <v>0.009548204365150944</v>
      </c>
      <c r="C140">
        <f>IF(A140&lt;'GRAFICO Cp - Cpk (2)'!$H$2,B140,0)</f>
        <v>0</v>
      </c>
      <c r="D140">
        <f>IF(A140&gt;'GRAFICO Cp - Cpk (2)'!$M$2,B140,0)</f>
        <v>0</v>
      </c>
      <c r="E140">
        <f>IF(ABS(A140-'GRAFICO Cp - Cpk (2)'!$A$15)&lt;0.05,B140+0.1,0)</f>
        <v>0</v>
      </c>
      <c r="F140">
        <f>IF(ABS(A140-'GRAFICO Cp - Cpk (2)'!$H$2)&lt;0.01,0.6,0)</f>
        <v>0</v>
      </c>
      <c r="G140">
        <f>IF(ABS(A140-'GRAFICO Cp - Cpk (2)'!$M$2)&lt;0.01,0.6,0)</f>
        <v>0</v>
      </c>
    </row>
    <row r="141" spans="1:7" ht="12">
      <c r="A141">
        <f t="shared" si="4"/>
        <v>133.8999999999992</v>
      </c>
      <c r="B141">
        <f>NORMDIST(A141,'GRAFICO Cp - Cpk (2)'!$A$15,('GRAFICO Cp - Cpk (2)'!$D$12/100),0)</f>
        <v>0.00733982179315174</v>
      </c>
      <c r="C141">
        <f>IF(A141&lt;'GRAFICO Cp - Cpk (2)'!$H$2,B141,0)</f>
        <v>0</v>
      </c>
      <c r="D141">
        <f>IF(A141&gt;'GRAFICO Cp - Cpk (2)'!$M$2,B141,0)</f>
        <v>0</v>
      </c>
      <c r="E141">
        <f>IF(ABS(A141-'GRAFICO Cp - Cpk (2)'!$A$15)&lt;0.05,B141+0.1,0)</f>
        <v>0</v>
      </c>
      <c r="F141">
        <f>IF(ABS(A141-'GRAFICO Cp - Cpk (2)'!$H$2)&lt;0.01,0.6,0)</f>
        <v>0</v>
      </c>
      <c r="G141">
        <f>IF(ABS(A141-'GRAFICO Cp - Cpk (2)'!$M$2)&lt;0.01,0.6,0)</f>
        <v>0</v>
      </c>
    </row>
    <row r="142" spans="1:7" ht="12">
      <c r="A142">
        <f t="shared" si="4"/>
        <v>133.9999999999992</v>
      </c>
      <c r="B142">
        <f>NORMDIST(A142,'GRAFICO Cp - Cpk (2)'!$A$15,('GRAFICO Cp - Cpk (2)'!$D$12/100),0)</f>
        <v>0.005591265902472901</v>
      </c>
      <c r="C142">
        <f>IF(A142&lt;'GRAFICO Cp - Cpk (2)'!$H$2,B142,0)</f>
        <v>0</v>
      </c>
      <c r="D142">
        <f>IF(A142&gt;'GRAFICO Cp - Cpk (2)'!$M$2,B142,0)</f>
        <v>0</v>
      </c>
      <c r="E142">
        <f>IF(ABS(A142-'GRAFICO Cp - Cpk (2)'!$A$15)&lt;0.05,B142+0.1,0)</f>
        <v>0</v>
      </c>
      <c r="F142">
        <f>IF(ABS(A142-'GRAFICO Cp - Cpk (2)'!$H$2)&lt;0.01,0.6,0)</f>
        <v>0</v>
      </c>
      <c r="G142">
        <f>IF(ABS(A142-'GRAFICO Cp - Cpk (2)'!$M$2)&lt;0.01,0.6,0)</f>
        <v>0</v>
      </c>
    </row>
    <row r="143" spans="1:7" ht="12">
      <c r="A143">
        <f t="shared" si="4"/>
        <v>134.0999999999992</v>
      </c>
      <c r="B143">
        <f>NORMDIST(A143,'GRAFICO Cp - Cpk (2)'!$A$15,('GRAFICO Cp - Cpk (2)'!$D$12/100),0)</f>
        <v>0.00422080801137906</v>
      </c>
      <c r="C143">
        <f>IF(A143&lt;'GRAFICO Cp - Cpk (2)'!$H$2,B143,0)</f>
        <v>0</v>
      </c>
      <c r="D143">
        <f>IF(A143&gt;'GRAFICO Cp - Cpk (2)'!$M$2,B143,0)</f>
        <v>0</v>
      </c>
      <c r="E143">
        <f>IF(ABS(A143-'GRAFICO Cp - Cpk (2)'!$A$15)&lt;0.05,B143+0.1,0)</f>
        <v>0</v>
      </c>
      <c r="F143">
        <f>IF(ABS(A143-'GRAFICO Cp - Cpk (2)'!$H$2)&lt;0.01,0.6,0)</f>
        <v>0</v>
      </c>
      <c r="G143">
        <f>IF(ABS(A143-'GRAFICO Cp - Cpk (2)'!$M$2)&lt;0.01,0.6,0)</f>
        <v>0</v>
      </c>
    </row>
    <row r="144" spans="1:7" ht="12">
      <c r="A144">
        <f t="shared" si="4"/>
        <v>134.1999999999992</v>
      </c>
      <c r="B144">
        <f>NORMDIST(A144,'GRAFICO Cp - Cpk (2)'!$A$15,('GRAFICO Cp - Cpk (2)'!$D$12/100),0)</f>
        <v>0.0031574891800910717</v>
      </c>
      <c r="C144">
        <f>IF(A144&lt;'GRAFICO Cp - Cpk (2)'!$H$2,B144,0)</f>
        <v>0</v>
      </c>
      <c r="D144">
        <f>IF(A144&gt;'GRAFICO Cp - Cpk (2)'!$M$2,B144,0)</f>
        <v>0</v>
      </c>
      <c r="E144">
        <f>IF(ABS(A144-'GRAFICO Cp - Cpk (2)'!$A$15)&lt;0.05,B144+0.1,0)</f>
        <v>0</v>
      </c>
      <c r="F144">
        <f>IF(ABS(A144-'GRAFICO Cp - Cpk (2)'!$H$2)&lt;0.01,0.6,0)</f>
        <v>0</v>
      </c>
      <c r="G144">
        <f>IF(ABS(A144-'GRAFICO Cp - Cpk (2)'!$M$2)&lt;0.01,0.6,0)</f>
        <v>0</v>
      </c>
    </row>
    <row r="145" spans="1:7" ht="12">
      <c r="A145">
        <f t="shared" si="4"/>
        <v>134.2999999999992</v>
      </c>
      <c r="B145">
        <f>NORMDIST(A145,'GRAFICO Cp - Cpk (2)'!$A$15,('GRAFICO Cp - Cpk (2)'!$D$12/100),0)</f>
        <v>0.0023407172994262962</v>
      </c>
      <c r="C145">
        <f>IF(A145&lt;'GRAFICO Cp - Cpk (2)'!$H$2,B145,0)</f>
        <v>0</v>
      </c>
      <c r="D145">
        <f>IF(A145&gt;'GRAFICO Cp - Cpk (2)'!$M$2,B145,0)</f>
        <v>0</v>
      </c>
      <c r="E145">
        <f>IF(ABS(A145-'GRAFICO Cp - Cpk (2)'!$A$15)&lt;0.05,B145+0.1,0)</f>
        <v>0</v>
      </c>
      <c r="F145">
        <f>IF(ABS(A145-'GRAFICO Cp - Cpk (2)'!$H$2)&lt;0.01,0.6,0)</f>
        <v>0</v>
      </c>
      <c r="G145">
        <f>IF(ABS(A145-'GRAFICO Cp - Cpk (2)'!$M$2)&lt;0.01,0.6,0)</f>
        <v>0</v>
      </c>
    </row>
    <row r="146" spans="1:7" ht="12">
      <c r="A146">
        <f t="shared" si="4"/>
        <v>134.39999999999918</v>
      </c>
      <c r="B146">
        <f>NORMDIST(A146,'GRAFICO Cp - Cpk (2)'!$A$15,('GRAFICO Cp - Cpk (2)'!$D$12/100),0)</f>
        <v>0.001719558200982113</v>
      </c>
      <c r="C146">
        <f>IF(A146&lt;'GRAFICO Cp - Cpk (2)'!$H$2,B146,0)</f>
        <v>0</v>
      </c>
      <c r="D146">
        <f>IF(A146&gt;'GRAFICO Cp - Cpk (2)'!$M$2,B146,0)</f>
        <v>0</v>
      </c>
      <c r="E146">
        <f>IF(ABS(A146-'GRAFICO Cp - Cpk (2)'!$A$15)&lt;0.05,B146+0.1,0)</f>
        <v>0</v>
      </c>
      <c r="F146">
        <f>IF(ABS(A146-'GRAFICO Cp - Cpk (2)'!$H$2)&lt;0.01,0.6,0)</f>
        <v>0</v>
      </c>
      <c r="G146">
        <f>IF(ABS(A146-'GRAFICO Cp - Cpk (2)'!$M$2)&lt;0.01,0.6,0)</f>
        <v>0</v>
      </c>
    </row>
    <row r="147" spans="1:7" ht="12">
      <c r="A147">
        <f t="shared" si="4"/>
        <v>134.49999999999918</v>
      </c>
      <c r="B147">
        <f>NORMDIST(A147,'GRAFICO Cp - Cpk (2)'!$A$15,('GRAFICO Cp - Cpk (2)'!$D$12/100),0)</f>
        <v>0.0012518307508051377</v>
      </c>
      <c r="C147">
        <f>IF(A147&lt;'GRAFICO Cp - Cpk (2)'!$H$2,B147,0)</f>
        <v>0</v>
      </c>
      <c r="D147">
        <f>IF(A147&gt;'GRAFICO Cp - Cpk (2)'!$M$2,B147,0)</f>
        <v>0</v>
      </c>
      <c r="E147">
        <f>IF(ABS(A147-'GRAFICO Cp - Cpk (2)'!$A$15)&lt;0.05,B147+0.1,0)</f>
        <v>0</v>
      </c>
      <c r="F147">
        <f>IF(ABS(A147-'GRAFICO Cp - Cpk (2)'!$H$2)&lt;0.01,0.6,0)</f>
        <v>0</v>
      </c>
      <c r="G147">
        <f>IF(ABS(A147-'GRAFICO Cp - Cpk (2)'!$M$2)&lt;0.01,0.6,0)</f>
        <v>0</v>
      </c>
    </row>
    <row r="148" spans="1:7" ht="12">
      <c r="A148">
        <f t="shared" si="4"/>
        <v>134.59999999999917</v>
      </c>
      <c r="B148">
        <f>NORMDIST(A148,'GRAFICO Cp - Cpk (2)'!$A$15,('GRAFICO Cp - Cpk (2)'!$D$12/100),0)</f>
        <v>0.0009030986073824396</v>
      </c>
      <c r="C148">
        <f>IF(A148&lt;'GRAFICO Cp - Cpk (2)'!$H$2,B148,0)</f>
        <v>0</v>
      </c>
      <c r="D148">
        <f>IF(A148&gt;'GRAFICO Cp - Cpk (2)'!$M$2,B148,0)</f>
        <v>0</v>
      </c>
      <c r="E148">
        <f>IF(ABS(A148-'GRAFICO Cp - Cpk (2)'!$A$15)&lt;0.05,B148+0.1,0)</f>
        <v>0</v>
      </c>
      <c r="F148">
        <f>IF(ABS(A148-'GRAFICO Cp - Cpk (2)'!$H$2)&lt;0.01,0.6,0)</f>
        <v>0</v>
      </c>
      <c r="G148">
        <f>IF(ABS(A148-'GRAFICO Cp - Cpk (2)'!$M$2)&lt;0.01,0.6,0)</f>
        <v>0</v>
      </c>
    </row>
    <row r="149" spans="1:7" ht="12">
      <c r="A149">
        <f t="shared" si="4"/>
        <v>134.69999999999916</v>
      </c>
      <c r="B149">
        <f>NORMDIST(A149,'GRAFICO Cp - Cpk (2)'!$A$15,('GRAFICO Cp - Cpk (2)'!$D$12/100),0)</f>
        <v>0.0006456327477472168</v>
      </c>
      <c r="C149">
        <f>IF(A149&lt;'GRAFICO Cp - Cpk (2)'!$H$2,B149,0)</f>
        <v>0</v>
      </c>
      <c r="D149">
        <f>IF(A149&gt;'GRAFICO Cp - Cpk (2)'!$M$2,B149,0)</f>
        <v>0</v>
      </c>
      <c r="E149">
        <f>IF(ABS(A149-'GRAFICO Cp - Cpk (2)'!$A$15)&lt;0.05,B149+0.1,0)</f>
        <v>0</v>
      </c>
      <c r="F149">
        <f>IF(ABS(A149-'GRAFICO Cp - Cpk (2)'!$H$2)&lt;0.01,0.6,0)</f>
        <v>0</v>
      </c>
      <c r="G149">
        <f>IF(ABS(A149-'GRAFICO Cp - Cpk (2)'!$M$2)&lt;0.01,0.6,0)</f>
        <v>0</v>
      </c>
    </row>
    <row r="150" spans="1:7" ht="12">
      <c r="A150">
        <f t="shared" si="4"/>
        <v>134.79999999999916</v>
      </c>
      <c r="B150">
        <f>NORMDIST(A150,'GRAFICO Cp - Cpk (2)'!$A$15,('GRAFICO Cp - Cpk (2)'!$D$12/100),0)</f>
        <v>0.0004574006205925834</v>
      </c>
      <c r="C150">
        <f>IF(A150&lt;'GRAFICO Cp - Cpk (2)'!$H$2,B150,0)</f>
        <v>0</v>
      </c>
      <c r="D150">
        <f>IF(A150&gt;'GRAFICO Cp - Cpk (2)'!$M$2,B150,0)</f>
        <v>0</v>
      </c>
      <c r="E150">
        <f>IF(ABS(A150-'GRAFICO Cp - Cpk (2)'!$A$15)&lt;0.05,B150+0.1,0)</f>
        <v>0</v>
      </c>
      <c r="F150">
        <f>IF(ABS(A150-'GRAFICO Cp - Cpk (2)'!$H$2)&lt;0.01,0.6,0)</f>
        <v>0</v>
      </c>
      <c r="G150">
        <f>IF(ABS(A150-'GRAFICO Cp - Cpk (2)'!$M$2)&lt;0.01,0.6,0)</f>
        <v>0</v>
      </c>
    </row>
    <row r="151" spans="1:7" ht="12">
      <c r="A151">
        <f t="shared" si="4"/>
        <v>134.89999999999915</v>
      </c>
      <c r="B151">
        <f>NORMDIST(A151,'GRAFICO Cp - Cpk (2)'!$A$15,('GRAFICO Cp - Cpk (2)'!$D$12/100),0)</f>
        <v>0.00032112104580100156</v>
      </c>
      <c r="C151">
        <f>IF(A151&lt;'GRAFICO Cp - Cpk (2)'!$H$2,B151,0)</f>
        <v>0</v>
      </c>
      <c r="D151">
        <f>IF(A151&gt;'GRAFICO Cp - Cpk (2)'!$M$2,B151,0)</f>
        <v>0</v>
      </c>
      <c r="E151">
        <f>IF(ABS(A151-'GRAFICO Cp - Cpk (2)'!$A$15)&lt;0.05,B151+0.1,0)</f>
        <v>0</v>
      </c>
      <c r="F151">
        <f>IF(ABS(A151-'GRAFICO Cp - Cpk (2)'!$H$2)&lt;0.01,0.6,0)</f>
        <v>0</v>
      </c>
      <c r="G151">
        <f>IF(ABS(A151-'GRAFICO Cp - Cpk (2)'!$M$2)&lt;0.01,0.6,0)</f>
        <v>0</v>
      </c>
    </row>
    <row r="152" spans="1:7" ht="12">
      <c r="A152">
        <f t="shared" si="4"/>
        <v>134.99999999999915</v>
      </c>
      <c r="B152">
        <f>NORMDIST(A152,'GRAFICO Cp - Cpk (2)'!$A$15,('GRAFICO Cp - Cpk (2)'!$D$12/100),0)</f>
        <v>0.00022340948660407815</v>
      </c>
      <c r="C152">
        <f>IF(A152&lt;'GRAFICO Cp - Cpk (2)'!$H$2,B152,0)</f>
        <v>0</v>
      </c>
      <c r="D152">
        <f>IF(A152&gt;'GRAFICO Cp - Cpk (2)'!$M$2,B152,0)</f>
        <v>0</v>
      </c>
      <c r="E152">
        <f>IF(ABS(A152-'GRAFICO Cp - Cpk (2)'!$A$15)&lt;0.05,B152+0.1,0)</f>
        <v>0</v>
      </c>
      <c r="F152">
        <f>IF(ABS(A152-'GRAFICO Cp - Cpk (2)'!$H$2)&lt;0.01,0.6,0)</f>
        <v>0</v>
      </c>
      <c r="G152">
        <f>IF(ABS(A152-'GRAFICO Cp - Cpk (2)'!$M$2)&lt;0.01,0.6,0)</f>
        <v>0.6</v>
      </c>
    </row>
    <row r="153" spans="1:7" ht="12">
      <c r="A153">
        <f t="shared" si="4"/>
        <v>135.09999999999914</v>
      </c>
      <c r="B153">
        <f>NORMDIST(A153,'GRAFICO Cp - Cpk (2)'!$A$15,('GRAFICO Cp - Cpk (2)'!$D$12/100),0)</f>
        <v>0.00015402643818755694</v>
      </c>
      <c r="C153">
        <f>IF(A153&lt;'GRAFICO Cp - Cpk (2)'!$H$2,B153,0)</f>
        <v>0</v>
      </c>
      <c r="D153">
        <f>IF(A153&gt;'GRAFICO Cp - Cpk (2)'!$M$2,B153,0)</f>
        <v>0.00015402643818755694</v>
      </c>
      <c r="E153">
        <f>IF(ABS(A153-'GRAFICO Cp - Cpk (2)'!$A$15)&lt;0.05,B153+0.1,0)</f>
        <v>0</v>
      </c>
      <c r="F153">
        <f>IF(ABS(A153-'GRAFICO Cp - Cpk (2)'!$H$2)&lt;0.01,0.6,0)</f>
        <v>0</v>
      </c>
      <c r="G153">
        <f>IF(ABS(A153-'GRAFICO Cp - Cpk (2)'!$M$2)&lt;0.01,0.6,0)</f>
        <v>0</v>
      </c>
    </row>
    <row r="154" spans="1:7" ht="12">
      <c r="A154">
        <f t="shared" si="4"/>
        <v>135.19999999999914</v>
      </c>
      <c r="B154">
        <f>NORMDIST(A154,'GRAFICO Cp - Cpk (2)'!$A$15,('GRAFICO Cp - Cpk (2)'!$D$12/100),0)</f>
        <v>0.00010523246793724796</v>
      </c>
      <c r="C154">
        <f>IF(A154&lt;'GRAFICO Cp - Cpk (2)'!$H$2,B154,0)</f>
        <v>0</v>
      </c>
      <c r="D154">
        <f>IF(A154&gt;'GRAFICO Cp - Cpk (2)'!$M$2,B154,0)</f>
        <v>0.00010523246793724796</v>
      </c>
      <c r="E154">
        <f>IF(ABS(A154-'GRAFICO Cp - Cpk (2)'!$A$15)&lt;0.05,B154+0.1,0)</f>
        <v>0</v>
      </c>
      <c r="F154">
        <f>IF(ABS(A154-'GRAFICO Cp - Cpk (2)'!$H$2)&lt;0.01,0.6,0)</f>
        <v>0</v>
      </c>
      <c r="G154">
        <f>IF(ABS(A154-'GRAFICO Cp - Cpk (2)'!$M$2)&lt;0.01,0.6,0)</f>
        <v>0</v>
      </c>
    </row>
    <row r="155" spans="1:7" ht="12">
      <c r="A155">
        <f t="shared" si="4"/>
        <v>135.29999999999913</v>
      </c>
      <c r="B155">
        <f>NORMDIST(A155,'GRAFICO Cp - Cpk (2)'!$A$15,('GRAFICO Cp - Cpk (2)'!$D$12/100),0)</f>
        <v>7.124675024644329E-05</v>
      </c>
      <c r="C155">
        <f>IF(A155&lt;'GRAFICO Cp - Cpk (2)'!$H$2,B155,0)</f>
        <v>0</v>
      </c>
      <c r="D155">
        <f>IF(A155&gt;'GRAFICO Cp - Cpk (2)'!$M$2,B155,0)</f>
        <v>7.124675024644329E-05</v>
      </c>
      <c r="E155">
        <f>IF(ABS(A155-'GRAFICO Cp - Cpk (2)'!$A$15)&lt;0.05,B155+0.1,0)</f>
        <v>0</v>
      </c>
      <c r="F155">
        <f>IF(ABS(A155-'GRAFICO Cp - Cpk (2)'!$H$2)&lt;0.01,0.6,0)</f>
        <v>0</v>
      </c>
      <c r="G155">
        <f>IF(ABS(A155-'GRAFICO Cp - Cpk (2)'!$M$2)&lt;0.01,0.6,0)</f>
        <v>0</v>
      </c>
    </row>
    <row r="156" spans="1:7" ht="12">
      <c r="A156">
        <f t="shared" si="4"/>
        <v>135.39999999999912</v>
      </c>
      <c r="B156">
        <f>NORMDIST(A156,'GRAFICO Cp - Cpk (2)'!$A$15,('GRAFICO Cp - Cpk (2)'!$D$12/100),0)</f>
        <v>4.780146258352005E-05</v>
      </c>
      <c r="C156">
        <f>IF(A156&lt;'GRAFICO Cp - Cpk (2)'!$H$2,B156,0)</f>
        <v>0</v>
      </c>
      <c r="D156">
        <f>IF(A156&gt;'GRAFICO Cp - Cpk (2)'!$M$2,B156,0)</f>
        <v>4.780146258352005E-05</v>
      </c>
      <c r="E156">
        <f>IF(ABS(A156-'GRAFICO Cp - Cpk (2)'!$A$15)&lt;0.05,B156+0.1,0)</f>
        <v>0</v>
      </c>
      <c r="F156">
        <f>IF(ABS(A156-'GRAFICO Cp - Cpk (2)'!$H$2)&lt;0.01,0.6,0)</f>
        <v>0</v>
      </c>
      <c r="G156">
        <f>IF(ABS(A156-'GRAFICO Cp - Cpk (2)'!$M$2)&lt;0.01,0.6,0)</f>
        <v>0</v>
      </c>
    </row>
    <row r="157" spans="1:7" ht="12">
      <c r="A157">
        <f t="shared" si="4"/>
        <v>135.49999999999912</v>
      </c>
      <c r="B157">
        <f>NORMDIST(A157,'GRAFICO Cp - Cpk (2)'!$A$15,('GRAFICO Cp - Cpk (2)'!$D$12/100),0)</f>
        <v>3.1781773710245814E-05</v>
      </c>
      <c r="C157">
        <f>IF(A157&lt;'GRAFICO Cp - Cpk (2)'!$H$2,B157,0)</f>
        <v>0</v>
      </c>
      <c r="D157">
        <f>IF(A157&gt;'GRAFICO Cp - Cpk (2)'!$M$2,B157,0)</f>
        <v>3.1781773710245814E-05</v>
      </c>
      <c r="E157">
        <f>IF(ABS(A157-'GRAFICO Cp - Cpk (2)'!$A$15)&lt;0.05,B157+0.1,0)</f>
        <v>0</v>
      </c>
      <c r="F157">
        <f>IF(ABS(A157-'GRAFICO Cp - Cpk (2)'!$H$2)&lt;0.01,0.6,0)</f>
        <v>0</v>
      </c>
      <c r="G157">
        <f>IF(ABS(A157-'GRAFICO Cp - Cpk (2)'!$M$2)&lt;0.01,0.6,0)</f>
        <v>0</v>
      </c>
    </row>
    <row r="158" spans="1:7" ht="12">
      <c r="A158">
        <f t="shared" si="4"/>
        <v>135.5999999999991</v>
      </c>
      <c r="B158">
        <f>NORMDIST(A158,'GRAFICO Cp - Cpk (2)'!$A$15,('GRAFICO Cp - Cpk (2)'!$D$12/100),0)</f>
        <v>2.0939962437272823E-05</v>
      </c>
      <c r="C158">
        <f>IF(A158&lt;'GRAFICO Cp - Cpk (2)'!$H$2,B158,0)</f>
        <v>0</v>
      </c>
      <c r="D158">
        <f>IF(A158&gt;'GRAFICO Cp - Cpk (2)'!$M$2,B158,0)</f>
        <v>2.0939962437272823E-05</v>
      </c>
      <c r="E158">
        <f>IF(ABS(A158-'GRAFICO Cp - Cpk (2)'!$A$15)&lt;0.05,B158+0.1,0)</f>
        <v>0</v>
      </c>
      <c r="F158">
        <f>IF(ABS(A158-'GRAFICO Cp - Cpk (2)'!$H$2)&lt;0.01,0.6,0)</f>
        <v>0</v>
      </c>
      <c r="G158">
        <f>IF(ABS(A158-'GRAFICO Cp - Cpk (2)'!$M$2)&lt;0.01,0.6,0)</f>
        <v>0</v>
      </c>
    </row>
    <row r="159" spans="1:7" ht="12">
      <c r="A159">
        <f t="shared" si="4"/>
        <v>135.6999999999991</v>
      </c>
      <c r="B159">
        <f>NORMDIST(A159,'GRAFICO Cp - Cpk (2)'!$A$15,('GRAFICO Cp - Cpk (2)'!$D$12/100),0)</f>
        <v>1.3672076712792777E-05</v>
      </c>
      <c r="C159">
        <f>IF(A159&lt;'GRAFICO Cp - Cpk (2)'!$H$2,B159,0)</f>
        <v>0</v>
      </c>
      <c r="D159">
        <f>IF(A159&gt;'GRAFICO Cp - Cpk (2)'!$M$2,B159,0)</f>
        <v>1.3672076712792777E-05</v>
      </c>
      <c r="E159">
        <f>IF(ABS(A159-'GRAFICO Cp - Cpk (2)'!$A$15)&lt;0.05,B159+0.1,0)</f>
        <v>0</v>
      </c>
      <c r="F159">
        <f>IF(ABS(A159-'GRAFICO Cp - Cpk (2)'!$H$2)&lt;0.01,0.6,0)</f>
        <v>0</v>
      </c>
      <c r="G159">
        <f>IF(ABS(A159-'GRAFICO Cp - Cpk (2)'!$M$2)&lt;0.01,0.6,0)</f>
        <v>0</v>
      </c>
    </row>
    <row r="160" spans="1:7" ht="12">
      <c r="A160">
        <f t="shared" si="4"/>
        <v>135.7999999999991</v>
      </c>
      <c r="B160">
        <f>NORMDIST(A160,'GRAFICO Cp - Cpk (2)'!$A$15,('GRAFICO Cp - Cpk (2)'!$D$12/100),0)</f>
        <v>8.846141781579483E-06</v>
      </c>
      <c r="C160">
        <f>IF(A160&lt;'GRAFICO Cp - Cpk (2)'!$H$2,B160,0)</f>
        <v>0</v>
      </c>
      <c r="D160">
        <f>IF(A160&gt;'GRAFICO Cp - Cpk (2)'!$M$2,B160,0)</f>
        <v>8.846141781579483E-06</v>
      </c>
      <c r="E160">
        <f>IF(ABS(A160-'GRAFICO Cp - Cpk (2)'!$A$15)&lt;0.05,B160+0.1,0)</f>
        <v>0</v>
      </c>
      <c r="F160">
        <f>IF(ABS(A160-'GRAFICO Cp - Cpk (2)'!$H$2)&lt;0.01,0.6,0)</f>
        <v>0</v>
      </c>
      <c r="G160">
        <f>IF(ABS(A160-'GRAFICO Cp - Cpk (2)'!$M$2)&lt;0.01,0.6,0)</f>
        <v>0</v>
      </c>
    </row>
    <row r="161" spans="1:7" ht="12">
      <c r="A161">
        <f t="shared" si="4"/>
        <v>135.8999999999991</v>
      </c>
      <c r="B161">
        <f>NORMDIST(A161,'GRAFICO Cp - Cpk (2)'!$A$15,('GRAFICO Cp - Cpk (2)'!$D$12/100),0)</f>
        <v>5.6719726236201674E-06</v>
      </c>
      <c r="C161">
        <f>IF(A161&lt;'GRAFICO Cp - Cpk (2)'!$H$2,B161,0)</f>
        <v>0</v>
      </c>
      <c r="D161">
        <f>IF(A161&gt;'GRAFICO Cp - Cpk (2)'!$M$2,B161,0)</f>
        <v>5.6719726236201674E-06</v>
      </c>
      <c r="E161">
        <f>IF(ABS(A161-'GRAFICO Cp - Cpk (2)'!$A$15)&lt;0.05,B161+0.1,0)</f>
        <v>0</v>
      </c>
      <c r="F161">
        <f>IF(ABS(A161-'GRAFICO Cp - Cpk (2)'!$H$2)&lt;0.01,0.6,0)</f>
        <v>0</v>
      </c>
      <c r="G161">
        <f>IF(ABS(A161-'GRAFICO Cp - Cpk (2)'!$M$2)&lt;0.01,0.6,0)</f>
        <v>0</v>
      </c>
    </row>
    <row r="162" spans="1:7" ht="12">
      <c r="A162">
        <f t="shared" si="4"/>
        <v>135.9999999999991</v>
      </c>
      <c r="B162">
        <f>NORMDIST(A162,'GRAFICO Cp - Cpk (2)'!$A$15,('GRAFICO Cp - Cpk (2)'!$D$12/100),0)</f>
        <v>3.6039202935919928E-06</v>
      </c>
      <c r="C162">
        <f>IF(A162&lt;'GRAFICO Cp - Cpk (2)'!$H$2,B162,0)</f>
        <v>0</v>
      </c>
      <c r="D162">
        <f>IF(A162&gt;'GRAFICO Cp - Cpk (2)'!$M$2,B162,0)</f>
        <v>3.6039202935919928E-06</v>
      </c>
      <c r="E162">
        <f>IF(ABS(A162-'GRAFICO Cp - Cpk (2)'!$A$15)&lt;0.05,B162+0.1,0)</f>
        <v>0</v>
      </c>
      <c r="F162">
        <f>IF(ABS(A162-'GRAFICO Cp - Cpk (2)'!$H$2)&lt;0.01,0.6,0)</f>
        <v>0</v>
      </c>
      <c r="G162">
        <f>IF(ABS(A162-'GRAFICO Cp - Cpk (2)'!$M$2)&lt;0.01,0.6,0)</f>
        <v>0</v>
      </c>
    </row>
    <row r="163" spans="1:7" ht="12">
      <c r="A163">
        <f aca="true" t="shared" si="5" ref="A163:A194">A162+0.1</f>
        <v>136.09999999999908</v>
      </c>
      <c r="B163">
        <f>NORMDIST(A163,'GRAFICO Cp - Cpk (2)'!$A$15,('GRAFICO Cp - Cpk (2)'!$D$12/100),0)</f>
        <v>2.2692223356692158E-06</v>
      </c>
      <c r="C163">
        <f>IF(A163&lt;'GRAFICO Cp - Cpk (2)'!$H$2,B163,0)</f>
        <v>0</v>
      </c>
      <c r="D163">
        <f>IF(A163&gt;'GRAFICO Cp - Cpk (2)'!$M$2,B163,0)</f>
        <v>2.2692223356692158E-06</v>
      </c>
      <c r="E163">
        <f>IF(ABS(A163-'GRAFICO Cp - Cpk (2)'!$A$15)&lt;0.05,B163+0.1,0)</f>
        <v>0</v>
      </c>
      <c r="F163">
        <f>IF(ABS(A163-'GRAFICO Cp - Cpk (2)'!$H$2)&lt;0.01,0.6,0)</f>
        <v>0</v>
      </c>
      <c r="G163">
        <f>IF(ABS(A163-'GRAFICO Cp - Cpk (2)'!$M$2)&lt;0.01,0.6,0)</f>
        <v>0</v>
      </c>
    </row>
    <row r="164" spans="1:7" ht="12">
      <c r="A164">
        <f t="shared" si="5"/>
        <v>136.19999999999908</v>
      </c>
      <c r="B164">
        <f>NORMDIST(A164,'GRAFICO Cp - Cpk (2)'!$A$15,('GRAFICO Cp - Cpk (2)'!$D$12/100),0)</f>
        <v>1.41592334737213E-06</v>
      </c>
      <c r="C164">
        <f>IF(A164&lt;'GRAFICO Cp - Cpk (2)'!$H$2,B164,0)</f>
        <v>0</v>
      </c>
      <c r="D164">
        <f>IF(A164&gt;'GRAFICO Cp - Cpk (2)'!$M$2,B164,0)</f>
        <v>1.41592334737213E-06</v>
      </c>
      <c r="E164">
        <f>IF(ABS(A164-'GRAFICO Cp - Cpk (2)'!$A$15)&lt;0.05,B164+0.1,0)</f>
        <v>0</v>
      </c>
      <c r="F164">
        <f>IF(ABS(A164-'GRAFICO Cp - Cpk (2)'!$H$2)&lt;0.01,0.6,0)</f>
        <v>0</v>
      </c>
      <c r="G164">
        <f>IF(ABS(A164-'GRAFICO Cp - Cpk (2)'!$M$2)&lt;0.01,0.6,0)</f>
        <v>0</v>
      </c>
    </row>
    <row r="165" spans="1:7" ht="12">
      <c r="A165">
        <f t="shared" si="5"/>
        <v>136.29999999999907</v>
      </c>
      <c r="B165">
        <f>NORMDIST(A165,'GRAFICO Cp - Cpk (2)'!$A$15,('GRAFICO Cp - Cpk (2)'!$D$12/100),0)</f>
        <v>8.755143270339254E-07</v>
      </c>
      <c r="C165">
        <f>IF(A165&lt;'GRAFICO Cp - Cpk (2)'!$H$2,B165,0)</f>
        <v>0</v>
      </c>
      <c r="D165">
        <f>IF(A165&gt;'GRAFICO Cp - Cpk (2)'!$M$2,B165,0)</f>
        <v>8.755143270339254E-07</v>
      </c>
      <c r="E165">
        <f>IF(ABS(A165-'GRAFICO Cp - Cpk (2)'!$A$15)&lt;0.05,B165+0.1,0)</f>
        <v>0</v>
      </c>
      <c r="F165">
        <f>IF(ABS(A165-'GRAFICO Cp - Cpk (2)'!$H$2)&lt;0.01,0.6,0)</f>
        <v>0</v>
      </c>
      <c r="G165">
        <f>IF(ABS(A165-'GRAFICO Cp - Cpk (2)'!$M$2)&lt;0.01,0.6,0)</f>
        <v>0</v>
      </c>
    </row>
    <row r="166" spans="1:7" ht="12">
      <c r="A166">
        <f t="shared" si="5"/>
        <v>136.39999999999907</v>
      </c>
      <c r="B166">
        <f>NORMDIST(A166,'GRAFICO Cp - Cpk (2)'!$A$15,('GRAFICO Cp - Cpk (2)'!$D$12/100),0)</f>
        <v>5.364726582725242E-07</v>
      </c>
      <c r="C166">
        <f>IF(A166&lt;'GRAFICO Cp - Cpk (2)'!$H$2,B166,0)</f>
        <v>0</v>
      </c>
      <c r="D166">
        <f>IF(A166&gt;'GRAFICO Cp - Cpk (2)'!$M$2,B166,0)</f>
        <v>5.364726582725242E-07</v>
      </c>
      <c r="E166">
        <f>IF(ABS(A166-'GRAFICO Cp - Cpk (2)'!$A$15)&lt;0.05,B166+0.1,0)</f>
        <v>0</v>
      </c>
      <c r="F166">
        <f>IF(ABS(A166-'GRAFICO Cp - Cpk (2)'!$H$2)&lt;0.01,0.6,0)</f>
        <v>0</v>
      </c>
      <c r="G166">
        <f>IF(ABS(A166-'GRAFICO Cp - Cpk (2)'!$M$2)&lt;0.01,0.6,0)</f>
        <v>0</v>
      </c>
    </row>
    <row r="167" spans="1:7" ht="12">
      <c r="A167">
        <f t="shared" si="5"/>
        <v>136.49999999999906</v>
      </c>
      <c r="B167">
        <f>NORMDIST(A167,'GRAFICO Cp - Cpk (2)'!$A$15,('GRAFICO Cp - Cpk (2)'!$D$12/100),0)</f>
        <v>3.2575624418894087E-07</v>
      </c>
      <c r="C167">
        <f>IF(A167&lt;'GRAFICO Cp - Cpk (2)'!$H$2,B167,0)</f>
        <v>0</v>
      </c>
      <c r="D167">
        <f>IF(A167&gt;'GRAFICO Cp - Cpk (2)'!$M$2,B167,0)</f>
        <v>3.2575624418894087E-07</v>
      </c>
      <c r="E167">
        <f>IF(ABS(A167-'GRAFICO Cp - Cpk (2)'!$A$15)&lt;0.05,B167+0.1,0)</f>
        <v>0</v>
      </c>
      <c r="F167">
        <f>IF(ABS(A167-'GRAFICO Cp - Cpk (2)'!$H$2)&lt;0.01,0.6,0)</f>
        <v>0</v>
      </c>
      <c r="G167">
        <f>IF(ABS(A167-'GRAFICO Cp - Cpk (2)'!$M$2)&lt;0.01,0.6,0)</f>
        <v>0</v>
      </c>
    </row>
    <row r="168" spans="1:7" ht="12">
      <c r="A168">
        <f t="shared" si="5"/>
        <v>136.59999999999906</v>
      </c>
      <c r="B168">
        <f>NORMDIST(A168,'GRAFICO Cp - Cpk (2)'!$A$15,('GRAFICO Cp - Cpk (2)'!$D$12/100),0)</f>
        <v>1.9601925153777303E-07</v>
      </c>
      <c r="C168">
        <f>IF(A168&lt;'GRAFICO Cp - Cpk (2)'!$H$2,B168,0)</f>
        <v>0</v>
      </c>
      <c r="D168">
        <f>IF(A168&gt;'GRAFICO Cp - Cpk (2)'!$M$2,B168,0)</f>
        <v>1.9601925153777303E-07</v>
      </c>
      <c r="E168">
        <f>IF(ABS(A168-'GRAFICO Cp - Cpk (2)'!$A$15)&lt;0.05,B168+0.1,0)</f>
        <v>0</v>
      </c>
      <c r="F168">
        <f>IF(ABS(A168-'GRAFICO Cp - Cpk (2)'!$H$2)&lt;0.01,0.6,0)</f>
        <v>0</v>
      </c>
      <c r="G168">
        <f>IF(ABS(A168-'GRAFICO Cp - Cpk (2)'!$M$2)&lt;0.01,0.6,0)</f>
        <v>0</v>
      </c>
    </row>
    <row r="169" spans="1:7" ht="12">
      <c r="A169">
        <f t="shared" si="5"/>
        <v>136.69999999999905</v>
      </c>
      <c r="B169">
        <f>NORMDIST(A169,'GRAFICO Cp - Cpk (2)'!$A$15,('GRAFICO Cp - Cpk (2)'!$D$12/100),0)</f>
        <v>1.168868150478022E-07</v>
      </c>
      <c r="C169">
        <f>IF(A169&lt;'GRAFICO Cp - Cpk (2)'!$H$2,B169,0)</f>
        <v>0</v>
      </c>
      <c r="D169">
        <f>IF(A169&gt;'GRAFICO Cp - Cpk (2)'!$M$2,B169,0)</f>
        <v>1.168868150478022E-07</v>
      </c>
      <c r="E169">
        <f>IF(ABS(A169-'GRAFICO Cp - Cpk (2)'!$A$15)&lt;0.05,B169+0.1,0)</f>
        <v>0</v>
      </c>
      <c r="F169">
        <f>IF(ABS(A169-'GRAFICO Cp - Cpk (2)'!$H$2)&lt;0.01,0.6,0)</f>
        <v>0</v>
      </c>
      <c r="G169">
        <f>IF(ABS(A169-'GRAFICO Cp - Cpk (2)'!$M$2)&lt;0.01,0.6,0)</f>
        <v>0</v>
      </c>
    </row>
    <row r="170" spans="1:7" ht="12">
      <c r="A170">
        <f t="shared" si="5"/>
        <v>136.79999999999905</v>
      </c>
      <c r="B170">
        <f>NORMDIST(A170,'GRAFICO Cp - Cpk (2)'!$A$15,('GRAFICO Cp - Cpk (2)'!$D$12/100),0)</f>
        <v>6.907058662858374E-08</v>
      </c>
      <c r="C170">
        <f>IF(A170&lt;'GRAFICO Cp - Cpk (2)'!$H$2,B170,0)</f>
        <v>0</v>
      </c>
      <c r="D170">
        <f>IF(A170&gt;'GRAFICO Cp - Cpk (2)'!$M$2,B170,0)</f>
        <v>6.907058662858374E-08</v>
      </c>
      <c r="E170">
        <f>IF(ABS(A170-'GRAFICO Cp - Cpk (2)'!$A$15)&lt;0.05,B170+0.1,0)</f>
        <v>0</v>
      </c>
      <c r="F170">
        <f>IF(ABS(A170-'GRAFICO Cp - Cpk (2)'!$H$2)&lt;0.01,0.6,0)</f>
        <v>0</v>
      </c>
      <c r="G170">
        <f>IF(ABS(A170-'GRAFICO Cp - Cpk (2)'!$M$2)&lt;0.01,0.6,0)</f>
        <v>0</v>
      </c>
    </row>
    <row r="171" spans="1:7" ht="12">
      <c r="A171">
        <f t="shared" si="5"/>
        <v>136.89999999999904</v>
      </c>
      <c r="B171">
        <f>NORMDIST(A171,'GRAFICO Cp - Cpk (2)'!$A$15,('GRAFICO Cp - Cpk (2)'!$D$12/100),0)</f>
        <v>4.0446559490254034E-08</v>
      </c>
      <c r="C171">
        <f>IF(A171&lt;'GRAFICO Cp - Cpk (2)'!$H$2,B171,0)</f>
        <v>0</v>
      </c>
      <c r="D171">
        <f>IF(A171&gt;'GRAFICO Cp - Cpk (2)'!$M$2,B171,0)</f>
        <v>4.0446559490254034E-08</v>
      </c>
      <c r="E171">
        <f>IF(ABS(A171-'GRAFICO Cp - Cpk (2)'!$A$15)&lt;0.05,B171+0.1,0)</f>
        <v>0</v>
      </c>
      <c r="F171">
        <f>IF(ABS(A171-'GRAFICO Cp - Cpk (2)'!$H$2)&lt;0.01,0.6,0)</f>
        <v>0</v>
      </c>
      <c r="G171">
        <f>IF(ABS(A171-'GRAFICO Cp - Cpk (2)'!$M$2)&lt;0.01,0.6,0)</f>
        <v>0</v>
      </c>
    </row>
    <row r="172" spans="1:7" ht="12">
      <c r="A172">
        <f t="shared" si="5"/>
        <v>136.99999999999903</v>
      </c>
      <c r="B172">
        <f>NORMDIST(A172,'GRAFICO Cp - Cpk (2)'!$A$15,('GRAFICO Cp - Cpk (2)'!$D$12/100),0)</f>
        <v>2.3470959639485185E-08</v>
      </c>
      <c r="C172">
        <f>IF(A172&lt;'GRAFICO Cp - Cpk (2)'!$H$2,B172,0)</f>
        <v>0</v>
      </c>
      <c r="D172">
        <f>IF(A172&gt;'GRAFICO Cp - Cpk (2)'!$M$2,B172,0)</f>
        <v>2.3470959639485185E-08</v>
      </c>
      <c r="E172">
        <f>IF(ABS(A172-'GRAFICO Cp - Cpk (2)'!$A$15)&lt;0.05,B172+0.1,0)</f>
        <v>0</v>
      </c>
      <c r="F172">
        <f>IF(ABS(A172-'GRAFICO Cp - Cpk (2)'!$H$2)&lt;0.01,0.6,0)</f>
        <v>0</v>
      </c>
      <c r="G172">
        <f>IF(ABS(A172-'GRAFICO Cp - Cpk (2)'!$M$2)&lt;0.01,0.6,0)</f>
        <v>0</v>
      </c>
    </row>
    <row r="173" spans="1:7" ht="12">
      <c r="A173">
        <f t="shared" si="5"/>
        <v>137.09999999999903</v>
      </c>
      <c r="B173">
        <f>NORMDIST(A173,'GRAFICO Cp - Cpk (2)'!$A$15,('GRAFICO Cp - Cpk (2)'!$D$12/100),0)</f>
        <v>1.3497114408625014E-08</v>
      </c>
      <c r="C173">
        <f>IF(A173&lt;'GRAFICO Cp - Cpk (2)'!$H$2,B173,0)</f>
        <v>0</v>
      </c>
      <c r="D173">
        <f>IF(A173&gt;'GRAFICO Cp - Cpk (2)'!$M$2,B173,0)</f>
        <v>1.3497114408625014E-08</v>
      </c>
      <c r="E173">
        <f>IF(ABS(A173-'GRAFICO Cp - Cpk (2)'!$A$15)&lt;0.05,B173+0.1,0)</f>
        <v>0</v>
      </c>
      <c r="F173">
        <f>IF(ABS(A173-'GRAFICO Cp - Cpk (2)'!$H$2)&lt;0.01,0.6,0)</f>
        <v>0</v>
      </c>
      <c r="G173">
        <f>IF(ABS(A173-'GRAFICO Cp - Cpk (2)'!$M$2)&lt;0.01,0.6,0)</f>
        <v>0</v>
      </c>
    </row>
    <row r="174" spans="1:7" ht="12">
      <c r="A174">
        <f t="shared" si="5"/>
        <v>137.19999999999902</v>
      </c>
      <c r="B174">
        <f>NORMDIST(A174,'GRAFICO Cp - Cpk (2)'!$A$15,('GRAFICO Cp - Cpk (2)'!$D$12/100),0)</f>
        <v>7.691513963395072E-09</v>
      </c>
      <c r="C174">
        <f>IF(A174&lt;'GRAFICO Cp - Cpk (2)'!$H$2,B174,0)</f>
        <v>0</v>
      </c>
      <c r="D174">
        <f>IF(A174&gt;'GRAFICO Cp - Cpk (2)'!$M$2,B174,0)</f>
        <v>7.691513963395072E-09</v>
      </c>
      <c r="E174">
        <f>IF(ABS(A174-'GRAFICO Cp - Cpk (2)'!$A$15)&lt;0.05,B174+0.1,0)</f>
        <v>0</v>
      </c>
      <c r="F174">
        <f>IF(ABS(A174-'GRAFICO Cp - Cpk (2)'!$H$2)&lt;0.01,0.6,0)</f>
        <v>0</v>
      </c>
      <c r="G174">
        <f>IF(ABS(A174-'GRAFICO Cp - Cpk (2)'!$M$2)&lt;0.01,0.6,0)</f>
        <v>0</v>
      </c>
    </row>
    <row r="175" spans="1:7" ht="12">
      <c r="A175">
        <f t="shared" si="5"/>
        <v>137.29999999999902</v>
      </c>
      <c r="B175">
        <f>NORMDIST(A175,'GRAFICO Cp - Cpk (2)'!$A$15,('GRAFICO Cp - Cpk (2)'!$D$12/100),0)</f>
        <v>4.343537320805425E-09</v>
      </c>
      <c r="C175">
        <f>IF(A175&lt;'GRAFICO Cp - Cpk (2)'!$H$2,B175,0)</f>
        <v>0</v>
      </c>
      <c r="D175">
        <f>IF(A175&gt;'GRAFICO Cp - Cpk (2)'!$M$2,B175,0)</f>
        <v>4.343537320805425E-09</v>
      </c>
      <c r="E175">
        <f>IF(ABS(A175-'GRAFICO Cp - Cpk (2)'!$A$15)&lt;0.05,B175+0.1,0)</f>
        <v>0</v>
      </c>
      <c r="F175">
        <f>IF(ABS(A175-'GRAFICO Cp - Cpk (2)'!$H$2)&lt;0.01,0.6,0)</f>
        <v>0</v>
      </c>
      <c r="G175">
        <f>IF(ABS(A175-'GRAFICO Cp - Cpk (2)'!$M$2)&lt;0.01,0.6,0)</f>
        <v>0</v>
      </c>
    </row>
    <row r="176" spans="1:7" ht="12">
      <c r="A176">
        <f t="shared" si="5"/>
        <v>137.399999999999</v>
      </c>
      <c r="B176">
        <f>NORMDIST(A176,'GRAFICO Cp - Cpk (2)'!$A$15,('GRAFICO Cp - Cpk (2)'!$D$12/100),0)</f>
        <v>2.4307265411756E-09</v>
      </c>
      <c r="C176">
        <f>IF(A176&lt;'GRAFICO Cp - Cpk (2)'!$H$2,B176,0)</f>
        <v>0</v>
      </c>
      <c r="D176">
        <f>IF(A176&gt;'GRAFICO Cp - Cpk (2)'!$M$2,B176,0)</f>
        <v>2.4307265411756E-09</v>
      </c>
      <c r="E176">
        <f>IF(ABS(A176-'GRAFICO Cp - Cpk (2)'!$A$15)&lt;0.05,B176+0.1,0)</f>
        <v>0</v>
      </c>
      <c r="F176">
        <f>IF(ABS(A176-'GRAFICO Cp - Cpk (2)'!$H$2)&lt;0.01,0.6,0)</f>
        <v>0</v>
      </c>
      <c r="G176">
        <f>IF(ABS(A176-'GRAFICO Cp - Cpk (2)'!$M$2)&lt;0.01,0.6,0)</f>
        <v>0</v>
      </c>
    </row>
    <row r="177" spans="1:7" ht="12">
      <c r="A177">
        <f t="shared" si="5"/>
        <v>137.499999999999</v>
      </c>
      <c r="B177">
        <f>NORMDIST(A177,'GRAFICO Cp - Cpk (2)'!$A$15,('GRAFICO Cp - Cpk (2)'!$D$12/100),0)</f>
        <v>1.3479986888209794E-09</v>
      </c>
      <c r="C177">
        <f>IF(A177&lt;'GRAFICO Cp - Cpk (2)'!$H$2,B177,0)</f>
        <v>0</v>
      </c>
      <c r="D177">
        <f>IF(A177&gt;'GRAFICO Cp - Cpk (2)'!$M$2,B177,0)</f>
        <v>1.3479986888209794E-09</v>
      </c>
      <c r="E177">
        <f>IF(ABS(A177-'GRAFICO Cp - Cpk (2)'!$A$15)&lt;0.05,B177+0.1,0)</f>
        <v>0</v>
      </c>
      <c r="F177">
        <f>IF(ABS(A177-'GRAFICO Cp - Cpk (2)'!$H$2)&lt;0.01,0.6,0)</f>
        <v>0</v>
      </c>
      <c r="G177">
        <f>IF(ABS(A177-'GRAFICO Cp - Cpk (2)'!$M$2)&lt;0.01,0.6,0)</f>
        <v>0</v>
      </c>
    </row>
    <row r="178" spans="1:7" ht="12">
      <c r="A178">
        <f t="shared" si="5"/>
        <v>137.599999999999</v>
      </c>
      <c r="B178">
        <f>NORMDIST(A178,'GRAFICO Cp - Cpk (2)'!$A$15,('GRAFICO Cp - Cpk (2)'!$D$12/100),0)</f>
        <v>7.408045779158209E-10</v>
      </c>
      <c r="C178">
        <f>IF(A178&lt;'GRAFICO Cp - Cpk (2)'!$H$2,B178,0)</f>
        <v>0</v>
      </c>
      <c r="D178">
        <f>IF(A178&gt;'GRAFICO Cp - Cpk (2)'!$M$2,B178,0)</f>
        <v>7.408045779158209E-10</v>
      </c>
      <c r="E178">
        <f>IF(ABS(A178-'GRAFICO Cp - Cpk (2)'!$A$15)&lt;0.05,B178+0.1,0)</f>
        <v>0</v>
      </c>
      <c r="F178">
        <f>IF(ABS(A178-'GRAFICO Cp - Cpk (2)'!$H$2)&lt;0.01,0.6,0)</f>
        <v>0</v>
      </c>
      <c r="G178">
        <f>IF(ABS(A178-'GRAFICO Cp - Cpk (2)'!$M$2)&lt;0.01,0.6,0)</f>
        <v>0</v>
      </c>
    </row>
    <row r="179" spans="1:7" ht="12">
      <c r="A179">
        <f t="shared" si="5"/>
        <v>137.699999999999</v>
      </c>
      <c r="B179">
        <f>NORMDIST(A179,'GRAFICO Cp - Cpk (2)'!$A$15,('GRAFICO Cp - Cpk (2)'!$D$12/100),0)</f>
        <v>4.0343973157919904E-10</v>
      </c>
      <c r="C179">
        <f>IF(A179&lt;'GRAFICO Cp - Cpk (2)'!$H$2,B179,0)</f>
        <v>0</v>
      </c>
      <c r="D179">
        <f>IF(A179&gt;'GRAFICO Cp - Cpk (2)'!$M$2,B179,0)</f>
        <v>4.0343973157919904E-10</v>
      </c>
      <c r="E179">
        <f>IF(ABS(A179-'GRAFICO Cp - Cpk (2)'!$A$15)&lt;0.05,B179+0.1,0)</f>
        <v>0</v>
      </c>
      <c r="F179">
        <f>IF(ABS(A179-'GRAFICO Cp - Cpk (2)'!$H$2)&lt;0.01,0.6,0)</f>
        <v>0</v>
      </c>
      <c r="G179">
        <f>IF(ABS(A179-'GRAFICO Cp - Cpk (2)'!$M$2)&lt;0.01,0.6,0)</f>
        <v>0</v>
      </c>
    </row>
    <row r="180" spans="1:7" ht="12">
      <c r="A180">
        <f t="shared" si="5"/>
        <v>137.799999999999</v>
      </c>
      <c r="B180">
        <f>NORMDIST(A180,'GRAFICO Cp - Cpk (2)'!$A$15,('GRAFICO Cp - Cpk (2)'!$D$12/100),0)</f>
        <v>2.1772810663305346E-10</v>
      </c>
      <c r="C180">
        <f>IF(A180&lt;'GRAFICO Cp - Cpk (2)'!$H$2,B180,0)</f>
        <v>0</v>
      </c>
      <c r="D180">
        <f>IF(A180&gt;'GRAFICO Cp - Cpk (2)'!$M$2,B180,0)</f>
        <v>2.1772810663305346E-10</v>
      </c>
      <c r="E180">
        <f>IF(ABS(A180-'GRAFICO Cp - Cpk (2)'!$A$15)&lt;0.05,B180+0.1,0)</f>
        <v>0</v>
      </c>
      <c r="F180">
        <f>IF(ABS(A180-'GRAFICO Cp - Cpk (2)'!$H$2)&lt;0.01,0.6,0)</f>
        <v>0</v>
      </c>
      <c r="G180">
        <f>IF(ABS(A180-'GRAFICO Cp - Cpk (2)'!$M$2)&lt;0.01,0.6,0)</f>
        <v>0</v>
      </c>
    </row>
    <row r="181" spans="1:7" ht="12">
      <c r="A181">
        <f t="shared" si="5"/>
        <v>137.89999999999898</v>
      </c>
      <c r="B181">
        <f>NORMDIST(A181,'GRAFICO Cp - Cpk (2)'!$A$15,('GRAFICO Cp - Cpk (2)'!$D$12/100),0)</f>
        <v>1.1644239962879117E-10</v>
      </c>
      <c r="C181">
        <f>IF(A181&lt;'GRAFICO Cp - Cpk (2)'!$H$2,B181,0)</f>
        <v>0</v>
      </c>
      <c r="D181">
        <f>IF(A181&gt;'GRAFICO Cp - Cpk (2)'!$M$2,B181,0)</f>
        <v>1.1644239962879117E-10</v>
      </c>
      <c r="E181">
        <f>IF(ABS(A181-'GRAFICO Cp - Cpk (2)'!$A$15)&lt;0.05,B181+0.1,0)</f>
        <v>0</v>
      </c>
      <c r="F181">
        <f>IF(ABS(A181-'GRAFICO Cp - Cpk (2)'!$H$2)&lt;0.01,0.6,0)</f>
        <v>0</v>
      </c>
      <c r="G181">
        <f>IF(ABS(A181-'GRAFICO Cp - Cpk (2)'!$M$2)&lt;0.01,0.6,0)</f>
        <v>0</v>
      </c>
    </row>
    <row r="182" spans="1:7" ht="12">
      <c r="A182">
        <f t="shared" si="5"/>
        <v>137.99999999999898</v>
      </c>
      <c r="B182">
        <f>NORMDIST(A182,'GRAFICO Cp - Cpk (2)'!$A$15,('GRAFICO Cp - Cpk (2)'!$D$12/100),0)</f>
        <v>6.171185748027651E-11</v>
      </c>
      <c r="C182">
        <f>IF(A182&lt;'GRAFICO Cp - Cpk (2)'!$H$2,B182,0)</f>
        <v>0</v>
      </c>
      <c r="D182">
        <f>IF(A182&gt;'GRAFICO Cp - Cpk (2)'!$M$2,B182,0)</f>
        <v>6.171185748027651E-11</v>
      </c>
      <c r="E182">
        <f>IF(ABS(A182-'GRAFICO Cp - Cpk (2)'!$A$15)&lt;0.05,B182+0.1,0)</f>
        <v>0</v>
      </c>
      <c r="F182">
        <f>IF(ABS(A182-'GRAFICO Cp - Cpk (2)'!$H$2)&lt;0.01,0.6,0)</f>
        <v>0</v>
      </c>
      <c r="G182">
        <f>IF(ABS(A182-'GRAFICO Cp - Cpk (2)'!$M$2)&lt;0.01,0.6,0)</f>
        <v>0</v>
      </c>
    </row>
    <row r="183" spans="1:7" ht="12">
      <c r="A183">
        <f t="shared" si="5"/>
        <v>138.09999999999897</v>
      </c>
      <c r="B183">
        <f>NORMDIST(A183,'GRAFICO Cp - Cpk (2)'!$A$15,('GRAFICO Cp - Cpk (2)'!$D$12/100),0)</f>
        <v>3.241058809035223E-11</v>
      </c>
      <c r="C183">
        <f>IF(A183&lt;'GRAFICO Cp - Cpk (2)'!$H$2,B183,0)</f>
        <v>0</v>
      </c>
      <c r="D183">
        <f>IF(A183&gt;'GRAFICO Cp - Cpk (2)'!$M$2,B183,0)</f>
        <v>3.241058809035223E-11</v>
      </c>
      <c r="E183">
        <f>IF(ABS(A183-'GRAFICO Cp - Cpk (2)'!$A$15)&lt;0.05,B183+0.1,0)</f>
        <v>0</v>
      </c>
      <c r="F183">
        <f>IF(ABS(A183-'GRAFICO Cp - Cpk (2)'!$H$2)&lt;0.01,0.6,0)</f>
        <v>0</v>
      </c>
      <c r="G183">
        <f>IF(ABS(A183-'GRAFICO Cp - Cpk (2)'!$M$2)&lt;0.01,0.6,0)</f>
        <v>0</v>
      </c>
    </row>
    <row r="184" spans="1:7" ht="12">
      <c r="A184">
        <f t="shared" si="5"/>
        <v>138.19999999999897</v>
      </c>
      <c r="B184">
        <f>NORMDIST(A184,'GRAFICO Cp - Cpk (2)'!$A$15,('GRAFICO Cp - Cpk (2)'!$D$12/100),0)</f>
        <v>1.6868094493978152E-11</v>
      </c>
      <c r="C184">
        <f>IF(A184&lt;'GRAFICO Cp - Cpk (2)'!$H$2,B184,0)</f>
        <v>0</v>
      </c>
      <c r="D184">
        <f>IF(A184&gt;'GRAFICO Cp - Cpk (2)'!$M$2,B184,0)</f>
        <v>1.6868094493978152E-11</v>
      </c>
      <c r="E184">
        <f>IF(ABS(A184-'GRAFICO Cp - Cpk (2)'!$A$15)&lt;0.05,B184+0.1,0)</f>
        <v>0</v>
      </c>
      <c r="F184">
        <f>IF(ABS(A184-'GRAFICO Cp - Cpk (2)'!$H$2)&lt;0.01,0.6,0)</f>
        <v>0</v>
      </c>
      <c r="G184">
        <f>IF(ABS(A184-'GRAFICO Cp - Cpk (2)'!$M$2)&lt;0.01,0.6,0)</f>
        <v>0</v>
      </c>
    </row>
    <row r="185" spans="1:7" ht="12">
      <c r="A185">
        <f t="shared" si="5"/>
        <v>138.29999999999896</v>
      </c>
      <c r="B185">
        <f>NORMDIST(A185,'GRAFICO Cp - Cpk (2)'!$A$15,('GRAFICO Cp - Cpk (2)'!$D$12/100),0)</f>
        <v>8.699733722311709E-12</v>
      </c>
      <c r="C185">
        <f>IF(A185&lt;'GRAFICO Cp - Cpk (2)'!$H$2,B185,0)</f>
        <v>0</v>
      </c>
      <c r="D185">
        <f>IF(A185&gt;'GRAFICO Cp - Cpk (2)'!$M$2,B185,0)</f>
        <v>8.699733722311709E-12</v>
      </c>
      <c r="E185">
        <f>IF(ABS(A185-'GRAFICO Cp - Cpk (2)'!$A$15)&lt;0.05,B185+0.1,0)</f>
        <v>0</v>
      </c>
      <c r="F185">
        <f>IF(ABS(A185-'GRAFICO Cp - Cpk (2)'!$H$2)&lt;0.01,0.6,0)</f>
        <v>0</v>
      </c>
      <c r="G185">
        <f>IF(ABS(A185-'GRAFICO Cp - Cpk (2)'!$M$2)&lt;0.01,0.6,0)</f>
        <v>0</v>
      </c>
    </row>
    <row r="186" spans="1:7" ht="12">
      <c r="A186">
        <f t="shared" si="5"/>
        <v>138.39999999999895</v>
      </c>
      <c r="B186">
        <f>NORMDIST(A186,'GRAFICO Cp - Cpk (2)'!$A$15,('GRAFICO Cp - Cpk (2)'!$D$12/100),0)</f>
        <v>4.446381434079447E-12</v>
      </c>
      <c r="C186">
        <f>IF(A186&lt;'GRAFICO Cp - Cpk (2)'!$H$2,B186,0)</f>
        <v>0</v>
      </c>
      <c r="D186">
        <f>IF(A186&gt;'GRAFICO Cp - Cpk (2)'!$M$2,B186,0)</f>
        <v>4.446381434079447E-12</v>
      </c>
      <c r="E186">
        <f>IF(ABS(A186-'GRAFICO Cp - Cpk (2)'!$A$15)&lt;0.05,B186+0.1,0)</f>
        <v>0</v>
      </c>
      <c r="F186">
        <f>IF(ABS(A186-'GRAFICO Cp - Cpk (2)'!$H$2)&lt;0.01,0.6,0)</f>
        <v>0</v>
      </c>
      <c r="G186">
        <f>IF(ABS(A186-'GRAFICO Cp - Cpk (2)'!$M$2)&lt;0.01,0.6,0)</f>
        <v>0</v>
      </c>
    </row>
    <row r="187" spans="1:7" ht="12">
      <c r="A187">
        <f t="shared" si="5"/>
        <v>138.49999999999895</v>
      </c>
      <c r="B187">
        <f>NORMDIST(A187,'GRAFICO Cp - Cpk (2)'!$A$15,('GRAFICO Cp - Cpk (2)'!$D$12/100),0)</f>
        <v>2.251999516679483E-12</v>
      </c>
      <c r="C187">
        <f>IF(A187&lt;'GRAFICO Cp - Cpk (2)'!$H$2,B187,0)</f>
        <v>0</v>
      </c>
      <c r="D187">
        <f>IF(A187&gt;'GRAFICO Cp - Cpk (2)'!$M$2,B187,0)</f>
        <v>2.251999516679483E-12</v>
      </c>
      <c r="E187">
        <f>IF(ABS(A187-'GRAFICO Cp - Cpk (2)'!$A$15)&lt;0.05,B187+0.1,0)</f>
        <v>0</v>
      </c>
      <c r="F187">
        <f>IF(ABS(A187-'GRAFICO Cp - Cpk (2)'!$H$2)&lt;0.01,0.6,0)</f>
        <v>0</v>
      </c>
      <c r="G187">
        <f>IF(ABS(A187-'GRAFICO Cp - Cpk (2)'!$M$2)&lt;0.01,0.6,0)</f>
        <v>0</v>
      </c>
    </row>
    <row r="188" spans="1:7" ht="12">
      <c r="A188">
        <f t="shared" si="5"/>
        <v>138.59999999999894</v>
      </c>
      <c r="B188">
        <f>NORMDIST(A188,'GRAFICO Cp - Cpk (2)'!$A$15,('GRAFICO Cp - Cpk (2)'!$D$12/100),0)</f>
        <v>1.1302920967626694E-12</v>
      </c>
      <c r="C188">
        <f>IF(A188&lt;'GRAFICO Cp - Cpk (2)'!$H$2,B188,0)</f>
        <v>0</v>
      </c>
      <c r="D188">
        <f>IF(A188&gt;'GRAFICO Cp - Cpk (2)'!$M$2,B188,0)</f>
        <v>1.1302920967626694E-12</v>
      </c>
      <c r="E188">
        <f>IF(ABS(A188-'GRAFICO Cp - Cpk (2)'!$A$15)&lt;0.05,B188+0.1,0)</f>
        <v>0</v>
      </c>
      <c r="F188">
        <f>IF(ABS(A188-'GRAFICO Cp - Cpk (2)'!$H$2)&lt;0.01,0.6,0)</f>
        <v>0</v>
      </c>
      <c r="G188">
        <f>IF(ABS(A188-'GRAFICO Cp - Cpk (2)'!$M$2)&lt;0.01,0.6,0)</f>
        <v>0</v>
      </c>
    </row>
    <row r="189" spans="1:7" ht="12">
      <c r="A189">
        <f t="shared" si="5"/>
        <v>138.69999999999894</v>
      </c>
      <c r="B189">
        <f>NORMDIST(A189,'GRAFICO Cp - Cpk (2)'!$A$15,('GRAFICO Cp - Cpk (2)'!$D$12/100),0)</f>
        <v>5.621780825701283E-13</v>
      </c>
      <c r="C189">
        <f>IF(A189&lt;'GRAFICO Cp - Cpk (2)'!$H$2,B189,0)</f>
        <v>0</v>
      </c>
      <c r="D189">
        <f>IF(A189&gt;'GRAFICO Cp - Cpk (2)'!$M$2,B189,0)</f>
        <v>5.621780825701283E-13</v>
      </c>
      <c r="E189">
        <f>IF(ABS(A189-'GRAFICO Cp - Cpk (2)'!$A$15)&lt;0.05,B189+0.1,0)</f>
        <v>0</v>
      </c>
      <c r="F189">
        <f>IF(ABS(A189-'GRAFICO Cp - Cpk (2)'!$H$2)&lt;0.01,0.6,0)</f>
        <v>0</v>
      </c>
      <c r="G189">
        <f>IF(ABS(A189-'GRAFICO Cp - Cpk (2)'!$M$2)&lt;0.01,0.6,0)</f>
        <v>0</v>
      </c>
    </row>
    <row r="190" spans="1:7" ht="12">
      <c r="A190">
        <f t="shared" si="5"/>
        <v>138.79999999999893</v>
      </c>
      <c r="B190">
        <f>NORMDIST(A190,'GRAFICO Cp - Cpk (2)'!$A$15,('GRAFICO Cp - Cpk (2)'!$D$12/100),0)</f>
        <v>2.7708814800330583E-13</v>
      </c>
      <c r="C190">
        <f>IF(A190&lt;'GRAFICO Cp - Cpk (2)'!$H$2,B190,0)</f>
        <v>0</v>
      </c>
      <c r="D190">
        <f>IF(A190&gt;'GRAFICO Cp - Cpk (2)'!$M$2,B190,0)</f>
        <v>2.7708814800330583E-13</v>
      </c>
      <c r="E190">
        <f>IF(ABS(A190-'GRAFICO Cp - Cpk (2)'!$A$15)&lt;0.05,B190+0.1,0)</f>
        <v>0</v>
      </c>
      <c r="F190">
        <f>IF(ABS(A190-'GRAFICO Cp - Cpk (2)'!$H$2)&lt;0.01,0.6,0)</f>
        <v>0</v>
      </c>
      <c r="G190">
        <f>IF(ABS(A190-'GRAFICO Cp - Cpk (2)'!$M$2)&lt;0.01,0.6,0)</f>
        <v>0</v>
      </c>
    </row>
    <row r="191" spans="1:7" ht="12">
      <c r="A191">
        <f t="shared" si="5"/>
        <v>138.89999999999893</v>
      </c>
      <c r="B191">
        <f>NORMDIST(A191,'GRAFICO Cp - Cpk (2)'!$A$15,('GRAFICO Cp - Cpk (2)'!$D$12/100),0)</f>
        <v>1.3533895255605558E-13</v>
      </c>
      <c r="C191">
        <f>IF(A191&lt;'GRAFICO Cp - Cpk (2)'!$H$2,B191,0)</f>
        <v>0</v>
      </c>
      <c r="D191">
        <f>IF(A191&gt;'GRAFICO Cp - Cpk (2)'!$M$2,B191,0)</f>
        <v>1.3533895255605558E-13</v>
      </c>
      <c r="E191">
        <f>IF(ABS(A191-'GRAFICO Cp - Cpk (2)'!$A$15)&lt;0.05,B191+0.1,0)</f>
        <v>0</v>
      </c>
      <c r="F191">
        <f>IF(ABS(A191-'GRAFICO Cp - Cpk (2)'!$H$2)&lt;0.01,0.6,0)</f>
        <v>0</v>
      </c>
      <c r="G191">
        <f>IF(ABS(A191-'GRAFICO Cp - Cpk (2)'!$M$2)&lt;0.01,0.6,0)</f>
        <v>0</v>
      </c>
    </row>
    <row r="192" spans="1:7" ht="12">
      <c r="A192">
        <f t="shared" si="5"/>
        <v>138.99999999999892</v>
      </c>
      <c r="B192">
        <f>NORMDIST(A192,'GRAFICO Cp - Cpk (2)'!$A$15,('GRAFICO Cp - Cpk (2)'!$D$12/100),0)</f>
        <v>6.550711801067217E-14</v>
      </c>
      <c r="C192">
        <f>IF(A192&lt;'GRAFICO Cp - Cpk (2)'!$H$2,B192,0)</f>
        <v>0</v>
      </c>
      <c r="D192">
        <f>IF(A192&gt;'GRAFICO Cp - Cpk (2)'!$M$2,B192,0)</f>
        <v>6.550711801067217E-14</v>
      </c>
      <c r="E192">
        <f>IF(ABS(A192-'GRAFICO Cp - Cpk (2)'!$A$15)&lt;0.05,B192+0.1,0)</f>
        <v>0</v>
      </c>
      <c r="F192">
        <f>IF(ABS(A192-'GRAFICO Cp - Cpk (2)'!$H$2)&lt;0.01,0.6,0)</f>
        <v>0</v>
      </c>
      <c r="G192">
        <f>IF(ABS(A192-'GRAFICO Cp - Cpk (2)'!$M$2)&lt;0.01,0.6,0)</f>
        <v>0</v>
      </c>
    </row>
    <row r="193" spans="1:7" ht="12">
      <c r="A193">
        <f t="shared" si="5"/>
        <v>139.09999999999891</v>
      </c>
      <c r="B193">
        <f>NORMDIST(A193,'GRAFICO Cp - Cpk (2)'!$A$15,('GRAFICO Cp - Cpk (2)'!$D$12/100),0)</f>
        <v>3.1420637778340605E-14</v>
      </c>
      <c r="C193">
        <f>IF(A193&lt;'GRAFICO Cp - Cpk (2)'!$H$2,B193,0)</f>
        <v>0</v>
      </c>
      <c r="D193">
        <f>IF(A193&gt;'GRAFICO Cp - Cpk (2)'!$M$2,B193,0)</f>
        <v>3.1420637778340605E-14</v>
      </c>
      <c r="E193">
        <f>IF(ABS(A193-'GRAFICO Cp - Cpk (2)'!$A$15)&lt;0.05,B193+0.1,0)</f>
        <v>0</v>
      </c>
      <c r="F193">
        <f>IF(ABS(A193-'GRAFICO Cp - Cpk (2)'!$H$2)&lt;0.01,0.6,0)</f>
        <v>0</v>
      </c>
      <c r="G193">
        <f>IF(ABS(A193-'GRAFICO Cp - Cpk (2)'!$M$2)&lt;0.01,0.6,0)</f>
        <v>0</v>
      </c>
    </row>
    <row r="194" spans="1:7" ht="12">
      <c r="A194">
        <f t="shared" si="5"/>
        <v>139.1999999999989</v>
      </c>
      <c r="B194">
        <f>NORMDIST(A194,'GRAFICO Cp - Cpk (2)'!$A$15,('GRAFICO Cp - Cpk (2)'!$D$12/100),0)</f>
        <v>1.4934900041889158E-14</v>
      </c>
      <c r="C194">
        <f>IF(A194&lt;'GRAFICO Cp - Cpk (2)'!$H$2,B194,0)</f>
        <v>0</v>
      </c>
      <c r="D194">
        <f>IF(A194&gt;'GRAFICO Cp - Cpk (2)'!$M$2,B194,0)</f>
        <v>1.4934900041889158E-14</v>
      </c>
      <c r="E194">
        <f>IF(ABS(A194-'GRAFICO Cp - Cpk (2)'!$A$15)&lt;0.05,B194+0.1,0)</f>
        <v>0</v>
      </c>
      <c r="F194">
        <f>IF(ABS(A194-'GRAFICO Cp - Cpk (2)'!$H$2)&lt;0.01,0.6,0)</f>
        <v>0</v>
      </c>
      <c r="G194">
        <f>IF(ABS(A194-'GRAFICO Cp - Cpk (2)'!$M$2)&lt;0.01,0.6,0)</f>
        <v>0</v>
      </c>
    </row>
    <row r="195" spans="1:7" ht="12">
      <c r="A195">
        <f aca="true" t="shared" si="6" ref="A195:A202">A194+0.1</f>
        <v>139.2999999999989</v>
      </c>
      <c r="B195">
        <f>NORMDIST(A195,'GRAFICO Cp - Cpk (2)'!$A$15,('GRAFICO Cp - Cpk (2)'!$D$12/100),0)</f>
        <v>7.0347791120850805E-15</v>
      </c>
      <c r="C195">
        <f>IF(A195&lt;'GRAFICO Cp - Cpk (2)'!$H$2,B195,0)</f>
        <v>0</v>
      </c>
      <c r="D195">
        <f>IF(A195&gt;'GRAFICO Cp - Cpk (2)'!$M$2,B195,0)</f>
        <v>7.0347791120850805E-15</v>
      </c>
      <c r="E195">
        <f>IF(ABS(A195-'GRAFICO Cp - Cpk (2)'!$A$15)&lt;0.05,B195+0.1,0)</f>
        <v>0</v>
      </c>
      <c r="F195">
        <f>IF(ABS(A195-'GRAFICO Cp - Cpk (2)'!$H$2)&lt;0.01,0.6,0)</f>
        <v>0</v>
      </c>
      <c r="G195">
        <f>IF(ABS(A195-'GRAFICO Cp - Cpk (2)'!$M$2)&lt;0.01,0.6,0)</f>
        <v>0</v>
      </c>
    </row>
    <row r="196" spans="1:7" ht="12">
      <c r="A196">
        <f t="shared" si="6"/>
        <v>139.3999999999989</v>
      </c>
      <c r="B196">
        <f>NORMDIST(A196,'GRAFICO Cp - Cpk (2)'!$A$15,('GRAFICO Cp - Cpk (2)'!$D$12/100),0)</f>
        <v>3.283669443136265E-15</v>
      </c>
      <c r="C196">
        <f>IF(A196&lt;'GRAFICO Cp - Cpk (2)'!$H$2,B196,0)</f>
        <v>0</v>
      </c>
      <c r="D196">
        <f>IF(A196&gt;'GRAFICO Cp - Cpk (2)'!$M$2,B196,0)</f>
        <v>3.283669443136265E-15</v>
      </c>
      <c r="E196">
        <f>IF(ABS(A196-'GRAFICO Cp - Cpk (2)'!$A$15)&lt;0.05,B196+0.1,0)</f>
        <v>0</v>
      </c>
      <c r="F196">
        <f>IF(ABS(A196-'GRAFICO Cp - Cpk (2)'!$H$2)&lt;0.01,0.6,0)</f>
        <v>0</v>
      </c>
      <c r="G196">
        <f>IF(ABS(A196-'GRAFICO Cp - Cpk (2)'!$M$2)&lt;0.01,0.6,0)</f>
        <v>0</v>
      </c>
    </row>
    <row r="197" spans="1:7" ht="12">
      <c r="A197">
        <f t="shared" si="6"/>
        <v>139.4999999999989</v>
      </c>
      <c r="B197">
        <f>NORMDIST(A197,'GRAFICO Cp - Cpk (2)'!$A$15,('GRAFICO Cp - Cpk (2)'!$D$12/100),0)</f>
        <v>1.5189001281852319E-15</v>
      </c>
      <c r="C197">
        <f>IF(A197&lt;'GRAFICO Cp - Cpk (2)'!$H$2,B197,0)</f>
        <v>0</v>
      </c>
      <c r="D197">
        <f>IF(A197&gt;'GRAFICO Cp - Cpk (2)'!$M$2,B197,0)</f>
        <v>1.5189001281852319E-15</v>
      </c>
      <c r="E197">
        <f>IF(ABS(A197-'GRAFICO Cp - Cpk (2)'!$A$15)&lt;0.05,B197+0.1,0)</f>
        <v>0</v>
      </c>
      <c r="F197">
        <f>IF(ABS(A197-'GRAFICO Cp - Cpk (2)'!$H$2)&lt;0.01,0.6,0)</f>
        <v>0</v>
      </c>
      <c r="G197">
        <f>IF(ABS(A197-'GRAFICO Cp - Cpk (2)'!$M$2)&lt;0.01,0.6,0)</f>
        <v>0</v>
      </c>
    </row>
    <row r="198" spans="1:7" ht="12">
      <c r="A198">
        <f t="shared" si="6"/>
        <v>139.5999999999989</v>
      </c>
      <c r="B198">
        <f>NORMDIST(A198,'GRAFICO Cp - Cpk (2)'!$A$15,('GRAFICO Cp - Cpk (2)'!$D$12/100),0)</f>
        <v>6.962413730439999E-16</v>
      </c>
      <c r="C198">
        <f>IF(A198&lt;'GRAFICO Cp - Cpk (2)'!$H$2,B198,0)</f>
        <v>0</v>
      </c>
      <c r="D198">
        <f>IF(A198&gt;'GRAFICO Cp - Cpk (2)'!$M$2,B198,0)</f>
        <v>6.962413730439999E-16</v>
      </c>
      <c r="E198">
        <f>IF(ABS(A198-'GRAFICO Cp - Cpk (2)'!$A$15)&lt;0.05,B198+0.1,0)</f>
        <v>0</v>
      </c>
      <c r="F198">
        <f>IF(ABS(A198-'GRAFICO Cp - Cpk (2)'!$H$2)&lt;0.01,0.6,0)</f>
        <v>0</v>
      </c>
      <c r="G198">
        <f>IF(ABS(A198-'GRAFICO Cp - Cpk (2)'!$M$2)&lt;0.01,0.6,0)</f>
        <v>0</v>
      </c>
    </row>
    <row r="199" spans="1:7" ht="12">
      <c r="A199">
        <f t="shared" si="6"/>
        <v>139.69999999999888</v>
      </c>
      <c r="B199">
        <f>NORMDIST(A199,'GRAFICO Cp - Cpk (2)'!$A$15,('GRAFICO Cp - Cpk (2)'!$D$12/100),0)</f>
        <v>3.162650899958551E-16</v>
      </c>
      <c r="C199">
        <f>IF(A199&lt;'GRAFICO Cp - Cpk (2)'!$H$2,B199,0)</f>
        <v>0</v>
      </c>
      <c r="D199">
        <f>IF(A199&gt;'GRAFICO Cp - Cpk (2)'!$M$2,B199,0)</f>
        <v>3.162650899958551E-16</v>
      </c>
      <c r="E199">
        <f>IF(ABS(A199-'GRAFICO Cp - Cpk (2)'!$A$15)&lt;0.05,B199+0.1,0)</f>
        <v>0</v>
      </c>
      <c r="F199">
        <f>IF(ABS(A199-'GRAFICO Cp - Cpk (2)'!$H$2)&lt;0.01,0.6,0)</f>
        <v>0</v>
      </c>
      <c r="G199">
        <f>IF(ABS(A199-'GRAFICO Cp - Cpk (2)'!$M$2)&lt;0.01,0.6,0)</f>
        <v>0</v>
      </c>
    </row>
    <row r="200" spans="1:7" ht="12">
      <c r="A200">
        <f t="shared" si="6"/>
        <v>139.79999999999887</v>
      </c>
      <c r="B200">
        <f>NORMDIST(A200,'GRAFICO Cp - Cpk (2)'!$A$15,('GRAFICO Cp - Cpk (2)'!$D$12/100),0)</f>
        <v>1.4236508983402278E-16</v>
      </c>
      <c r="C200">
        <f>IF(A200&lt;'GRAFICO Cp - Cpk (2)'!$H$2,B200,0)</f>
        <v>0</v>
      </c>
      <c r="D200">
        <f>IF(A200&gt;'GRAFICO Cp - Cpk (2)'!$M$2,B200,0)</f>
        <v>1.4236508983402278E-16</v>
      </c>
      <c r="E200">
        <f>IF(ABS(A200-'GRAFICO Cp - Cpk (2)'!$A$15)&lt;0.05,B200+0.1,0)</f>
        <v>0</v>
      </c>
      <c r="F200">
        <f>IF(ABS(A200-'GRAFICO Cp - Cpk (2)'!$H$2)&lt;0.01,0.6,0)</f>
        <v>0</v>
      </c>
      <c r="G200">
        <f>IF(ABS(A200-'GRAFICO Cp - Cpk (2)'!$M$2)&lt;0.01,0.6,0)</f>
        <v>0</v>
      </c>
    </row>
    <row r="201" spans="1:7" ht="12">
      <c r="A201">
        <f t="shared" si="6"/>
        <v>139.89999999999887</v>
      </c>
      <c r="B201">
        <f>NORMDIST(A201,'GRAFICO Cp - Cpk (2)'!$A$15,('GRAFICO Cp - Cpk (2)'!$D$12/100),0)</f>
        <v>6.350626595167911E-17</v>
      </c>
      <c r="C201">
        <f>IF(A201&lt;'GRAFICO Cp - Cpk (2)'!$H$2,B201,0)</f>
        <v>0</v>
      </c>
      <c r="D201">
        <f>IF(A201&gt;'GRAFICO Cp - Cpk (2)'!$M$2,B201,0)</f>
        <v>6.350626595167911E-17</v>
      </c>
      <c r="E201">
        <f>IF(ABS(A201-'GRAFICO Cp - Cpk (2)'!$A$15)&lt;0.05,B201+0.1,0)</f>
        <v>0</v>
      </c>
      <c r="F201">
        <f>IF(ABS(A201-'GRAFICO Cp - Cpk (2)'!$H$2)&lt;0.01,0.6,0)</f>
        <v>0</v>
      </c>
      <c r="G201">
        <f>IF(ABS(A201-'GRAFICO Cp - Cpk (2)'!$M$2)&lt;0.01,0.6,0)</f>
        <v>0</v>
      </c>
    </row>
    <row r="202" spans="1:7" ht="12">
      <c r="A202">
        <f t="shared" si="6"/>
        <v>139.99999999999886</v>
      </c>
      <c r="B202">
        <f>NORMDIST(A202,'GRAFICO Cp - Cpk (2)'!$A$15,('GRAFICO Cp - Cpk (2)'!$D$12/100),0)</f>
        <v>2.80731062983847E-17</v>
      </c>
      <c r="C202">
        <f>IF(A202&lt;'GRAFICO Cp - Cpk (2)'!$H$2,B202,0)</f>
        <v>0</v>
      </c>
      <c r="D202">
        <f>IF(A202&gt;'GRAFICO Cp - Cpk (2)'!$M$2,B202,0)</f>
        <v>2.80731062983847E-17</v>
      </c>
      <c r="E202">
        <f>IF(ABS(A202-'GRAFICO Cp - Cpk (2)'!$A$15)&lt;0.05,B202+0.1,0)</f>
        <v>0</v>
      </c>
      <c r="F202">
        <f>IF(ABS(A202-'GRAFICO Cp - Cpk (2)'!$H$2)&lt;0.01,0.6,0)</f>
        <v>0</v>
      </c>
      <c r="G202">
        <f>IF(ABS(A202-'GRAFICO Cp - Cpk (2)'!$M$2)&lt;0.01,0.6,0)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dcterms:created xsi:type="dcterms:W3CDTF">1996-11-27T10:00:04Z</dcterms:created>
  <dcterms:modified xsi:type="dcterms:W3CDTF">2019-01-17T19:12:51Z</dcterms:modified>
  <cp:category/>
  <cp:version/>
  <cp:contentType/>
  <cp:contentStatus/>
</cp:coreProperties>
</file>