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MEGA\Curso 2022-2023\PROGRAMACIÓN DE LA PRODUCCIÓN\Ejercicios\Ejercicios PAP\En clase\22-23\PAP\"/>
    </mc:Choice>
  </mc:AlternateContent>
  <xr:revisionPtr revIDLastSave="0" documentId="13_ncr:1_{4FA73F79-C0DA-4EAC-A390-2D51EF1D70A6}" xr6:coauthVersionLast="47" xr6:coauthVersionMax="47" xr10:uidLastSave="{00000000-0000-0000-0000-000000000000}"/>
  <bookViews>
    <workbookView xWindow="-110" yWindow="-110" windowWidth="19420" windowHeight="10420" activeTab="1" xr2:uid="{701FA6D6-3C9F-4D9F-BAAF-B87C9B043721}"/>
  </bookViews>
  <sheets>
    <sheet name="1.- Estrategia de persecución" sheetId="1" r:id="rId1"/>
    <sheet name="2.- Plantilla fija (8)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5" l="1"/>
  <c r="E4" i="5"/>
  <c r="F4" i="5"/>
  <c r="G4" i="5"/>
  <c r="H4" i="5"/>
  <c r="C4" i="5"/>
  <c r="D9" i="1"/>
  <c r="E9" i="1"/>
  <c r="F9" i="1"/>
  <c r="G9" i="1"/>
  <c r="H9" i="1"/>
  <c r="C9" i="1"/>
  <c r="I15" i="5"/>
  <c r="I16" i="5"/>
  <c r="L17" i="5"/>
  <c r="L18" i="5" s="1"/>
  <c r="I3" i="5"/>
  <c r="L19" i="5" s="1"/>
  <c r="H8" i="1"/>
  <c r="G8" i="1"/>
  <c r="F8" i="1"/>
  <c r="E8" i="1"/>
  <c r="D8" i="1"/>
  <c r="C8" i="1"/>
  <c r="I16" i="1" l="1"/>
  <c r="D16" i="1"/>
  <c r="E16" i="1"/>
  <c r="F16" i="1"/>
  <c r="G16" i="1"/>
  <c r="H16" i="1"/>
  <c r="C16" i="1"/>
  <c r="D15" i="1"/>
  <c r="E15" i="1"/>
  <c r="F15" i="1"/>
  <c r="G15" i="1"/>
  <c r="H15" i="1"/>
  <c r="C15" i="1"/>
  <c r="D14" i="1"/>
  <c r="E14" i="1"/>
  <c r="E17" i="1" s="1"/>
  <c r="F14" i="1"/>
  <c r="F17" i="1" s="1"/>
  <c r="G14" i="1"/>
  <c r="G17" i="1" s="1"/>
  <c r="H14" i="1"/>
  <c r="C14" i="1"/>
  <c r="I13" i="1"/>
  <c r="D13" i="1"/>
  <c r="E13" i="1"/>
  <c r="F13" i="1"/>
  <c r="G13" i="1"/>
  <c r="H13" i="1"/>
  <c r="C13" i="1"/>
  <c r="I12" i="1"/>
  <c r="D12" i="1"/>
  <c r="E12" i="1"/>
  <c r="F12" i="1"/>
  <c r="G12" i="1"/>
  <c r="H12" i="1"/>
  <c r="C12" i="1"/>
  <c r="I11" i="1"/>
  <c r="D11" i="1"/>
  <c r="E11" i="1"/>
  <c r="F11" i="1"/>
  <c r="G11" i="1"/>
  <c r="H11" i="1"/>
  <c r="C11" i="1"/>
  <c r="E7" i="1"/>
  <c r="F7" i="1"/>
  <c r="G7" i="1"/>
  <c r="H7" i="1"/>
  <c r="D7" i="1"/>
  <c r="C7" i="1"/>
  <c r="I5" i="1"/>
  <c r="E6" i="1"/>
  <c r="E5" i="1"/>
  <c r="D6" i="1"/>
  <c r="E4" i="1" s="1"/>
  <c r="D5" i="1"/>
  <c r="F4" i="1"/>
  <c r="F5" i="1" s="1"/>
  <c r="F6" i="1" s="1"/>
  <c r="G4" i="1" s="1"/>
  <c r="G5" i="1" s="1"/>
  <c r="G6" i="1" s="1"/>
  <c r="H4" i="1" s="1"/>
  <c r="H5" i="1" s="1"/>
  <c r="H6" i="1" s="1"/>
  <c r="D4" i="1"/>
  <c r="C6" i="1"/>
  <c r="C5" i="1"/>
  <c r="C4" i="1"/>
  <c r="E6" i="5" l="1"/>
  <c r="E13" i="5" s="1"/>
  <c r="C5" i="5"/>
  <c r="C6" i="5"/>
  <c r="C13" i="5" s="1"/>
  <c r="D6" i="5"/>
  <c r="D13" i="5" s="1"/>
  <c r="G6" i="5"/>
  <c r="G13" i="5" s="1"/>
  <c r="H6" i="5"/>
  <c r="H13" i="5" s="1"/>
  <c r="F6" i="5"/>
  <c r="F13" i="5" s="1"/>
  <c r="H17" i="1"/>
  <c r="D17" i="1"/>
  <c r="I15" i="1"/>
  <c r="I14" i="1"/>
  <c r="C17" i="1"/>
  <c r="L18" i="1"/>
  <c r="L17" i="1"/>
  <c r="I13" i="5" l="1"/>
  <c r="C12" i="5"/>
  <c r="C7" i="5"/>
  <c r="C11" i="5"/>
  <c r="C17" i="5" s="1"/>
  <c r="I6" i="5"/>
  <c r="I17" i="1"/>
  <c r="D5" i="5" l="1"/>
  <c r="D12" i="5" s="1"/>
  <c r="C8" i="5"/>
  <c r="L16" i="1"/>
  <c r="D7" i="5" l="1"/>
  <c r="D8" i="5" s="1"/>
  <c r="D14" i="5" s="1"/>
  <c r="D11" i="5"/>
  <c r="E5" i="5" s="1"/>
  <c r="C14" i="5"/>
  <c r="D17" i="5" l="1"/>
  <c r="E12" i="5"/>
  <c r="E11" i="5"/>
  <c r="E17" i="5" s="1"/>
  <c r="E7" i="5"/>
  <c r="C18" i="5"/>
  <c r="D18" i="5"/>
  <c r="I3" i="1"/>
  <c r="F5" i="5" l="1"/>
  <c r="F7" i="5" s="1"/>
  <c r="F8" i="5" s="1"/>
  <c r="F14" i="5" s="1"/>
  <c r="E8" i="5"/>
  <c r="F12" i="5"/>
  <c r="F11" i="5"/>
  <c r="E14" i="5" l="1"/>
  <c r="G5" i="5"/>
  <c r="F17" i="5"/>
  <c r="F18" i="5"/>
  <c r="E18" i="5" l="1"/>
  <c r="G7" i="5"/>
  <c r="G12" i="5"/>
  <c r="G11" i="5"/>
  <c r="G8" i="5" l="1"/>
  <c r="H5" i="5"/>
  <c r="G17" i="5"/>
  <c r="H7" i="5" l="1"/>
  <c r="H12" i="5"/>
  <c r="H11" i="5"/>
  <c r="H17" i="5" s="1"/>
  <c r="I17" i="5" s="1"/>
  <c r="I5" i="5"/>
  <c r="G14" i="5"/>
  <c r="I12" i="5" l="1"/>
  <c r="G18" i="5"/>
  <c r="H8" i="5"/>
  <c r="I7" i="5"/>
  <c r="H14" i="5" l="1"/>
  <c r="I8" i="5"/>
  <c r="H18" i="5" l="1"/>
  <c r="I18" i="5" s="1"/>
  <c r="I14" i="5"/>
</calcChain>
</file>

<file path=xl/sharedStrings.xml><?xml version="1.0" encoding="utf-8"?>
<sst xmlns="http://schemas.openxmlformats.org/spreadsheetml/2006/main" count="111" uniqueCount="53">
  <si>
    <t>Julio</t>
  </si>
  <si>
    <t>Agosto</t>
  </si>
  <si>
    <t>Septiembre</t>
  </si>
  <si>
    <t>Octubre</t>
  </si>
  <si>
    <t>Noviembre</t>
  </si>
  <si>
    <t>Diciembre</t>
  </si>
  <si>
    <t>Previsión de ventas</t>
  </si>
  <si>
    <t>Costes de mantenimiento</t>
  </si>
  <si>
    <t>Unidad</t>
  </si>
  <si>
    <t>€/unidad*mes</t>
  </si>
  <si>
    <t>Coste de subcontratación</t>
  </si>
  <si>
    <t xml:space="preserve">€/unidad </t>
  </si>
  <si>
    <t>DATOS</t>
  </si>
  <si>
    <t>€/hora</t>
  </si>
  <si>
    <t>Coste contratación</t>
  </si>
  <si>
    <t>€/empleado</t>
  </si>
  <si>
    <t>Coste despido</t>
  </si>
  <si>
    <t>Coste mano de obra</t>
  </si>
  <si>
    <t>Coste mano de obra horas extras</t>
  </si>
  <si>
    <t>Plantilla en Junio</t>
  </si>
  <si>
    <t>Empleados</t>
  </si>
  <si>
    <t>Tiempo producción</t>
  </si>
  <si>
    <t>Horas/unidad</t>
  </si>
  <si>
    <t>Días</t>
  </si>
  <si>
    <t>Dias laborables al mes</t>
  </si>
  <si>
    <t xml:space="preserve">horas </t>
  </si>
  <si>
    <t>Inventario Inicial</t>
  </si>
  <si>
    <t>Unidades</t>
  </si>
  <si>
    <t>Cantidad</t>
  </si>
  <si>
    <t>Producción final</t>
  </si>
  <si>
    <t>Total</t>
  </si>
  <si>
    <t>Producción diaria /empleado</t>
  </si>
  <si>
    <t>Producción al mes /empleado</t>
  </si>
  <si>
    <t>Plantilla necesaria</t>
  </si>
  <si>
    <t>Horas laborables al día</t>
  </si>
  <si>
    <t>Plantilla ideal media</t>
  </si>
  <si>
    <t>Coste inventario</t>
  </si>
  <si>
    <t>Inventario</t>
  </si>
  <si>
    <t>Empleados del mes anterior</t>
  </si>
  <si>
    <t>Empleados despedidos</t>
  </si>
  <si>
    <t>Empleados actuales</t>
  </si>
  <si>
    <t>Empleados contratados</t>
  </si>
  <si>
    <t>Horas de produccion</t>
  </si>
  <si>
    <t>Coste por contratación</t>
  </si>
  <si>
    <t>Coste por despido</t>
  </si>
  <si>
    <t>COSTE TOTAL</t>
  </si>
  <si>
    <t>Coste mano de obra extra</t>
  </si>
  <si>
    <t>Horas extra</t>
  </si>
  <si>
    <t>Producción jornada normal</t>
  </si>
  <si>
    <t>Horas jornada normal</t>
  </si>
  <si>
    <t>Producción horas extra</t>
  </si>
  <si>
    <t>Horas max.extra al día /empleado</t>
  </si>
  <si>
    <t>Horas max. extra al mes empleado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</si>
</sst>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 applyAlignment="1">
      <alignment horizontal="left"/>
    </xf>
    <xf numFmtId="164" fontId="0" fillId="0" borderId="1" xfId="1" applyNumberFormat="1" applyFont="1" applyBorder="1"/>
    <xf numFmtId="0" fontId="0" fillId="0" borderId="1" xfId="0" applyBorder="1"/>
    <xf numFmtId="0" fontId="0" fillId="2" borderId="1" xfId="0" applyFill="1" applyBorder="1"/>
    <xf numFmtId="0" fontId="0" fillId="0" borderId="1" xfId="1" applyNumberFormat="1" applyFont="1" applyBorder="1"/>
    <xf numFmtId="0" fontId="0" fillId="0" borderId="1" xfId="0" applyNumberFormat="1" applyBorder="1" applyAlignment="1">
      <alignment horizontal="right"/>
    </xf>
    <xf numFmtId="0" fontId="0" fillId="2" borderId="0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5" borderId="1" xfId="1" applyNumberFormat="1" applyFont="1" applyFill="1" applyBorder="1"/>
    <xf numFmtId="0" fontId="0" fillId="5" borderId="1" xfId="1" applyNumberFormat="1" applyFont="1" applyFill="1" applyBorder="1"/>
    <xf numFmtId="0" fontId="0" fillId="5" borderId="1" xfId="0" applyNumberFormat="1" applyFill="1" applyBorder="1" applyAlignment="1">
      <alignment horizontal="right"/>
    </xf>
    <xf numFmtId="1" fontId="0" fillId="0" borderId="1" xfId="0" applyNumberFormat="1" applyBorder="1" applyAlignment="1">
      <alignment horizontal="center"/>
    </xf>
    <xf numFmtId="0" fontId="0" fillId="6" borderId="1" xfId="0" applyFill="1" applyBorder="1"/>
    <xf numFmtId="0" fontId="0" fillId="6" borderId="2" xfId="0" applyFill="1" applyBorder="1"/>
    <xf numFmtId="0" fontId="0" fillId="6" borderId="3" xfId="0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369B9-A2F5-48CB-B4FA-5EE64450C77B}">
  <dimension ref="B2:M18"/>
  <sheetViews>
    <sheetView topLeftCell="B1" workbookViewId="0">
      <selection activeCell="G10" sqref="G10"/>
    </sheetView>
  </sheetViews>
  <sheetFormatPr baseColWidth="10" defaultRowHeight="14.5" x14ac:dyDescent="0.35"/>
  <cols>
    <col min="2" max="2" width="24.26953125" customWidth="1"/>
    <col min="3" max="8" width="11.54296875" style="1" bestFit="1" customWidth="1"/>
    <col min="9" max="9" width="12.54296875" style="1" bestFit="1" customWidth="1"/>
    <col min="11" max="11" width="28.6328125" bestFit="1" customWidth="1"/>
    <col min="13" max="13" width="12.90625" bestFit="1" customWidth="1"/>
  </cols>
  <sheetData>
    <row r="2" spans="2:13" x14ac:dyDescent="0.35">
      <c r="B2" s="7"/>
      <c r="C2" s="12" t="s">
        <v>0</v>
      </c>
      <c r="D2" s="12" t="s">
        <v>1</v>
      </c>
      <c r="E2" s="12" t="s">
        <v>2</v>
      </c>
      <c r="F2" s="12" t="s">
        <v>3</v>
      </c>
      <c r="G2" s="12" t="s">
        <v>4</v>
      </c>
      <c r="H2" s="12" t="s">
        <v>5</v>
      </c>
      <c r="I2" s="12" t="s">
        <v>30</v>
      </c>
      <c r="K2" s="3" t="s">
        <v>12</v>
      </c>
      <c r="L2" s="3" t="s">
        <v>28</v>
      </c>
      <c r="M2" s="4" t="s">
        <v>8</v>
      </c>
    </row>
    <row r="3" spans="2:13" x14ac:dyDescent="0.35">
      <c r="B3" s="8" t="s">
        <v>6</v>
      </c>
      <c r="C3" s="18">
        <v>400</v>
      </c>
      <c r="D3" s="18">
        <v>500</v>
      </c>
      <c r="E3" s="18">
        <v>550</v>
      </c>
      <c r="F3" s="18">
        <v>700</v>
      </c>
      <c r="G3" s="18">
        <v>800</v>
      </c>
      <c r="H3" s="18">
        <v>700</v>
      </c>
      <c r="I3" s="13">
        <f>SUM(C3:H3)</f>
        <v>3650</v>
      </c>
      <c r="K3" s="5" t="s">
        <v>7</v>
      </c>
      <c r="L3" s="19">
        <v>8</v>
      </c>
      <c r="M3" s="7" t="s">
        <v>9</v>
      </c>
    </row>
    <row r="4" spans="2:13" x14ac:dyDescent="0.35">
      <c r="B4" s="8" t="s">
        <v>33</v>
      </c>
      <c r="C4" s="13">
        <f>ROUNDUP(((C3-L13)/L17),)</f>
        <v>7</v>
      </c>
      <c r="D4" s="13">
        <f>ROUNDUP(((D3-C6)/$L$17),0)</f>
        <v>12</v>
      </c>
      <c r="E4" s="13">
        <f t="shared" ref="E4:H4" si="0">ROUNDUP(((E3-D6)/$L$17),0)</f>
        <v>14</v>
      </c>
      <c r="F4" s="13">
        <f t="shared" si="0"/>
        <v>17</v>
      </c>
      <c r="G4" s="13">
        <f t="shared" si="0"/>
        <v>20</v>
      </c>
      <c r="H4" s="13">
        <f t="shared" si="0"/>
        <v>18</v>
      </c>
      <c r="I4" s="13"/>
      <c r="K4" s="8" t="s">
        <v>10</v>
      </c>
      <c r="L4" s="19">
        <v>80</v>
      </c>
      <c r="M4" s="7" t="s">
        <v>11</v>
      </c>
    </row>
    <row r="5" spans="2:13" x14ac:dyDescent="0.35">
      <c r="B5" s="8" t="s">
        <v>29</v>
      </c>
      <c r="C5" s="13">
        <f>(C4*$L$17)+L13</f>
        <v>430</v>
      </c>
      <c r="D5" s="13">
        <f>(D4*$L$17)+C6</f>
        <v>510</v>
      </c>
      <c r="E5" s="13">
        <f t="shared" ref="E5:H5" si="1">(E4*$L$17)+D6</f>
        <v>570</v>
      </c>
      <c r="F5" s="13">
        <f t="shared" si="1"/>
        <v>700</v>
      </c>
      <c r="G5" s="13">
        <f t="shared" si="1"/>
        <v>800</v>
      </c>
      <c r="H5" s="13">
        <f t="shared" si="1"/>
        <v>720</v>
      </c>
      <c r="I5" s="13">
        <f>SUM(C5:H5)</f>
        <v>3730</v>
      </c>
      <c r="K5" s="8" t="s">
        <v>17</v>
      </c>
      <c r="L5" s="19">
        <v>10</v>
      </c>
      <c r="M5" s="7" t="s">
        <v>13</v>
      </c>
    </row>
    <row r="6" spans="2:13" x14ac:dyDescent="0.35">
      <c r="B6" s="8" t="s">
        <v>37</v>
      </c>
      <c r="C6" s="13">
        <f>C5-C3</f>
        <v>30</v>
      </c>
      <c r="D6" s="13">
        <f>D5-D3</f>
        <v>10</v>
      </c>
      <c r="E6" s="13">
        <f t="shared" ref="E6:H6" si="2">E5-E3</f>
        <v>20</v>
      </c>
      <c r="F6" s="13">
        <f t="shared" si="2"/>
        <v>0</v>
      </c>
      <c r="G6" s="13">
        <f t="shared" si="2"/>
        <v>0</v>
      </c>
      <c r="H6" s="13">
        <f t="shared" si="2"/>
        <v>20</v>
      </c>
      <c r="I6" s="13"/>
      <c r="K6" s="8" t="s">
        <v>18</v>
      </c>
      <c r="L6" s="19">
        <v>16</v>
      </c>
      <c r="M6" s="7" t="s">
        <v>13</v>
      </c>
    </row>
    <row r="7" spans="2:13" x14ac:dyDescent="0.35">
      <c r="B7" s="8" t="s">
        <v>38</v>
      </c>
      <c r="C7" s="13">
        <f>L9</f>
        <v>8</v>
      </c>
      <c r="D7" s="13">
        <f>C4</f>
        <v>7</v>
      </c>
      <c r="E7" s="13">
        <f t="shared" ref="E7:H7" si="3">D4</f>
        <v>12</v>
      </c>
      <c r="F7" s="13">
        <f t="shared" si="3"/>
        <v>14</v>
      </c>
      <c r="G7" s="13">
        <f t="shared" si="3"/>
        <v>17</v>
      </c>
      <c r="H7" s="13">
        <f t="shared" si="3"/>
        <v>20</v>
      </c>
      <c r="I7" s="13"/>
      <c r="K7" s="8" t="s">
        <v>14</v>
      </c>
      <c r="L7" s="19">
        <v>40</v>
      </c>
      <c r="M7" s="7" t="s">
        <v>15</v>
      </c>
    </row>
    <row r="8" spans="2:13" x14ac:dyDescent="0.35">
      <c r="B8" s="8" t="s">
        <v>41</v>
      </c>
      <c r="C8" s="13">
        <f>IF(C7-C4&gt;0,0,C4-C7)</f>
        <v>0</v>
      </c>
      <c r="D8" s="13">
        <f t="shared" ref="D8:H8" si="4">IF(D7-D4&gt;0,0,D4-D7)</f>
        <v>5</v>
      </c>
      <c r="E8" s="13">
        <f t="shared" si="4"/>
        <v>2</v>
      </c>
      <c r="F8" s="13">
        <f t="shared" si="4"/>
        <v>3</v>
      </c>
      <c r="G8" s="13">
        <f t="shared" si="4"/>
        <v>3</v>
      </c>
      <c r="H8" s="13">
        <f t="shared" si="4"/>
        <v>0</v>
      </c>
      <c r="I8" s="13"/>
      <c r="K8" s="8" t="s">
        <v>16</v>
      </c>
      <c r="L8" s="19">
        <v>80</v>
      </c>
      <c r="M8" s="7" t="s">
        <v>15</v>
      </c>
    </row>
    <row r="9" spans="2:13" x14ac:dyDescent="0.35">
      <c r="B9" s="8" t="s">
        <v>39</v>
      </c>
      <c r="C9" s="13">
        <f>IF(C7-C4&lt;0,0,C7-C4)</f>
        <v>1</v>
      </c>
      <c r="D9" s="13">
        <f t="shared" ref="D9:H9" si="5">IF(D7-D4&lt;0,0,D7-D4)</f>
        <v>0</v>
      </c>
      <c r="E9" s="13">
        <f t="shared" si="5"/>
        <v>0</v>
      </c>
      <c r="F9" s="13">
        <f t="shared" si="5"/>
        <v>0</v>
      </c>
      <c r="G9" s="13">
        <f t="shared" si="5"/>
        <v>0</v>
      </c>
      <c r="H9" s="13">
        <f t="shared" si="5"/>
        <v>2</v>
      </c>
      <c r="I9" s="13"/>
      <c r="K9" s="8" t="s">
        <v>19</v>
      </c>
      <c r="L9" s="20">
        <v>8</v>
      </c>
      <c r="M9" s="7" t="s">
        <v>20</v>
      </c>
    </row>
    <row r="10" spans="2:13" x14ac:dyDescent="0.35">
      <c r="B10" s="8" t="s">
        <v>40</v>
      </c>
      <c r="C10" s="13"/>
      <c r="D10" s="13"/>
      <c r="E10" s="13"/>
      <c r="F10" s="13"/>
      <c r="G10" s="13"/>
      <c r="H10" s="13"/>
      <c r="I10" s="13"/>
      <c r="K10" s="8" t="s">
        <v>21</v>
      </c>
      <c r="L10" s="21">
        <v>4</v>
      </c>
      <c r="M10" s="7" t="s">
        <v>22</v>
      </c>
    </row>
    <row r="11" spans="2:13" x14ac:dyDescent="0.35">
      <c r="B11" s="8" t="s">
        <v>42</v>
      </c>
      <c r="C11" s="13">
        <f>$L$12*$L$11*C4</f>
        <v>1120</v>
      </c>
      <c r="D11" s="13">
        <f t="shared" ref="D11:H11" si="6">$L$12*$L$11*D4</f>
        <v>1920</v>
      </c>
      <c r="E11" s="13">
        <f t="shared" si="6"/>
        <v>2240</v>
      </c>
      <c r="F11" s="13">
        <f t="shared" si="6"/>
        <v>2720</v>
      </c>
      <c r="G11" s="13">
        <f t="shared" si="6"/>
        <v>3200</v>
      </c>
      <c r="H11" s="13">
        <f t="shared" si="6"/>
        <v>2880</v>
      </c>
      <c r="I11" s="22">
        <f t="shared" ref="I11:I16" si="7">SUM(C11:H11)</f>
        <v>14080</v>
      </c>
      <c r="K11" s="8" t="s">
        <v>24</v>
      </c>
      <c r="L11" s="20">
        <v>20</v>
      </c>
      <c r="M11" s="7" t="s">
        <v>23</v>
      </c>
    </row>
    <row r="12" spans="2:13" x14ac:dyDescent="0.35">
      <c r="B12" s="23" t="s">
        <v>7</v>
      </c>
      <c r="C12" s="14">
        <f>$L$3*C5</f>
        <v>3440</v>
      </c>
      <c r="D12" s="14">
        <f t="shared" ref="D12:H12" si="8">$L$3*D5</f>
        <v>4080</v>
      </c>
      <c r="E12" s="14">
        <f t="shared" si="8"/>
        <v>4560</v>
      </c>
      <c r="F12" s="14">
        <f t="shared" si="8"/>
        <v>5600</v>
      </c>
      <c r="G12" s="14">
        <f t="shared" si="8"/>
        <v>6400</v>
      </c>
      <c r="H12" s="14">
        <f t="shared" si="8"/>
        <v>5760</v>
      </c>
      <c r="I12" s="14">
        <f t="shared" si="7"/>
        <v>29840</v>
      </c>
      <c r="K12" s="8" t="s">
        <v>34</v>
      </c>
      <c r="L12" s="20">
        <v>8</v>
      </c>
      <c r="M12" s="7" t="s">
        <v>25</v>
      </c>
    </row>
    <row r="13" spans="2:13" x14ac:dyDescent="0.35">
      <c r="B13" s="23" t="s">
        <v>17</v>
      </c>
      <c r="C13" s="14">
        <f>$L$5*C11</f>
        <v>11200</v>
      </c>
      <c r="D13" s="14">
        <f t="shared" ref="D13:H13" si="9">$L$5*D11</f>
        <v>19200</v>
      </c>
      <c r="E13" s="14">
        <f t="shared" si="9"/>
        <v>22400</v>
      </c>
      <c r="F13" s="14">
        <f t="shared" si="9"/>
        <v>27200</v>
      </c>
      <c r="G13" s="14">
        <f t="shared" si="9"/>
        <v>32000</v>
      </c>
      <c r="H13" s="14">
        <f t="shared" si="9"/>
        <v>28800</v>
      </c>
      <c r="I13" s="14">
        <f t="shared" si="7"/>
        <v>140800</v>
      </c>
      <c r="K13" s="8" t="s">
        <v>26</v>
      </c>
      <c r="L13" s="20">
        <v>150</v>
      </c>
      <c r="M13" s="7" t="s">
        <v>27</v>
      </c>
    </row>
    <row r="14" spans="2:13" x14ac:dyDescent="0.35">
      <c r="B14" s="23" t="s">
        <v>43</v>
      </c>
      <c r="C14" s="14">
        <f>C8*$L$7</f>
        <v>0</v>
      </c>
      <c r="D14" s="14">
        <f t="shared" ref="D14:H14" si="10">D8*$L$7</f>
        <v>200</v>
      </c>
      <c r="E14" s="14">
        <f t="shared" si="10"/>
        <v>80</v>
      </c>
      <c r="F14" s="14">
        <f t="shared" si="10"/>
        <v>120</v>
      </c>
      <c r="G14" s="14">
        <f t="shared" si="10"/>
        <v>120</v>
      </c>
      <c r="H14" s="14">
        <f t="shared" si="10"/>
        <v>0</v>
      </c>
      <c r="I14" s="14">
        <f t="shared" si="7"/>
        <v>520</v>
      </c>
      <c r="K14" s="8" t="s">
        <v>36</v>
      </c>
      <c r="L14" s="19">
        <v>5</v>
      </c>
      <c r="M14" s="7" t="s">
        <v>11</v>
      </c>
    </row>
    <row r="15" spans="2:13" x14ac:dyDescent="0.35">
      <c r="B15" s="23" t="s">
        <v>44</v>
      </c>
      <c r="C15" s="14">
        <f>$L$8*C9</f>
        <v>80</v>
      </c>
      <c r="D15" s="14">
        <f t="shared" ref="D15:H15" si="11">$L$8*D9</f>
        <v>0</v>
      </c>
      <c r="E15" s="14">
        <f t="shared" si="11"/>
        <v>0</v>
      </c>
      <c r="F15" s="14">
        <f t="shared" si="11"/>
        <v>0</v>
      </c>
      <c r="G15" s="14">
        <f t="shared" si="11"/>
        <v>0</v>
      </c>
      <c r="H15" s="14">
        <f t="shared" si="11"/>
        <v>160</v>
      </c>
      <c r="I15" s="14">
        <f t="shared" si="7"/>
        <v>240</v>
      </c>
      <c r="L15" s="2"/>
    </row>
    <row r="16" spans="2:13" ht="15" thickBot="1" x14ac:dyDescent="0.4">
      <c r="B16" s="24" t="s">
        <v>36</v>
      </c>
      <c r="C16" s="15">
        <f>$L$14*C6</f>
        <v>150</v>
      </c>
      <c r="D16" s="15">
        <f t="shared" ref="D16:H16" si="12">$L$14*D6</f>
        <v>50</v>
      </c>
      <c r="E16" s="15">
        <f t="shared" si="12"/>
        <v>100</v>
      </c>
      <c r="F16" s="15">
        <f t="shared" si="12"/>
        <v>0</v>
      </c>
      <c r="G16" s="15">
        <f t="shared" si="12"/>
        <v>0</v>
      </c>
      <c r="H16" s="15">
        <f t="shared" si="12"/>
        <v>100</v>
      </c>
      <c r="I16" s="14">
        <f t="shared" si="7"/>
        <v>400</v>
      </c>
      <c r="K16" s="11" t="s">
        <v>31</v>
      </c>
      <c r="L16" s="2">
        <f>L12/4</f>
        <v>2</v>
      </c>
      <c r="M16" t="s">
        <v>27</v>
      </c>
    </row>
    <row r="17" spans="2:13" ht="15.5" thickTop="1" thickBot="1" x14ac:dyDescent="0.4">
      <c r="B17" s="25" t="s">
        <v>45</v>
      </c>
      <c r="C17" s="16">
        <f>SUM(C12:C16)</f>
        <v>14870</v>
      </c>
      <c r="D17" s="16">
        <f t="shared" ref="D17:I17" si="13">SUM(D12:D16)</f>
        <v>23530</v>
      </c>
      <c r="E17" s="16">
        <f t="shared" si="13"/>
        <v>27140</v>
      </c>
      <c r="F17" s="16">
        <f t="shared" si="13"/>
        <v>32920</v>
      </c>
      <c r="G17" s="16">
        <f t="shared" si="13"/>
        <v>38520</v>
      </c>
      <c r="H17" s="16">
        <f t="shared" si="13"/>
        <v>34820</v>
      </c>
      <c r="I17" s="16">
        <f t="shared" si="13"/>
        <v>171800</v>
      </c>
      <c r="K17" s="11" t="s">
        <v>32</v>
      </c>
      <c r="L17">
        <f>L11*L16</f>
        <v>40</v>
      </c>
      <c r="M17" t="s">
        <v>27</v>
      </c>
    </row>
    <row r="18" spans="2:13" ht="15" thickTop="1" x14ac:dyDescent="0.35">
      <c r="K18" s="11" t="s">
        <v>35</v>
      </c>
      <c r="L18">
        <f>(I3/L17)/6</f>
        <v>15.208333333333334</v>
      </c>
      <c r="M18" t="s">
        <v>20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55A75-160D-4295-B0A7-AD9F2E2B9F64}">
  <dimension ref="B2:M21"/>
  <sheetViews>
    <sheetView tabSelected="1" workbookViewId="0">
      <selection activeCell="L10" sqref="L10"/>
    </sheetView>
  </sheetViews>
  <sheetFormatPr baseColWidth="10" defaultRowHeight="14.5" x14ac:dyDescent="0.35"/>
  <cols>
    <col min="1" max="1" width="3.6328125" customWidth="1"/>
    <col min="2" max="2" width="24.26953125" bestFit="1" customWidth="1"/>
    <col min="3" max="8" width="11.54296875" style="1" bestFit="1" customWidth="1"/>
    <col min="9" max="9" width="12.54296875" style="1" bestFit="1" customWidth="1"/>
    <col min="10" max="10" width="3.26953125" customWidth="1"/>
    <col min="11" max="11" width="28.6328125" bestFit="1" customWidth="1"/>
    <col min="13" max="13" width="12.90625" bestFit="1" customWidth="1"/>
  </cols>
  <sheetData>
    <row r="2" spans="2:13" x14ac:dyDescent="0.35">
      <c r="B2" s="7"/>
      <c r="C2" s="12" t="s">
        <v>0</v>
      </c>
      <c r="D2" s="12" t="s">
        <v>1</v>
      </c>
      <c r="E2" s="12" t="s">
        <v>2</v>
      </c>
      <c r="F2" s="12" t="s">
        <v>3</v>
      </c>
      <c r="G2" s="12" t="s">
        <v>4</v>
      </c>
      <c r="H2" s="12" t="s">
        <v>5</v>
      </c>
      <c r="I2" s="12" t="s">
        <v>30</v>
      </c>
      <c r="K2" s="3" t="s">
        <v>12</v>
      </c>
      <c r="L2" s="3" t="s">
        <v>28</v>
      </c>
      <c r="M2" s="4" t="s">
        <v>8</v>
      </c>
    </row>
    <row r="3" spans="2:13" x14ac:dyDescent="0.35">
      <c r="B3" s="8" t="s">
        <v>6</v>
      </c>
      <c r="C3" s="18">
        <v>400</v>
      </c>
      <c r="D3" s="18">
        <v>500</v>
      </c>
      <c r="E3" s="18">
        <v>550</v>
      </c>
      <c r="F3" s="18">
        <v>700</v>
      </c>
      <c r="G3" s="18">
        <v>800</v>
      </c>
      <c r="H3" s="18">
        <v>700</v>
      </c>
      <c r="I3" s="13">
        <f>SUM(C3:H3)</f>
        <v>3650</v>
      </c>
      <c r="K3" s="5" t="s">
        <v>7</v>
      </c>
      <c r="L3" s="6">
        <v>8</v>
      </c>
      <c r="M3" s="7" t="s">
        <v>9</v>
      </c>
    </row>
    <row r="4" spans="2:13" x14ac:dyDescent="0.35">
      <c r="B4" s="8" t="s">
        <v>33</v>
      </c>
      <c r="C4" s="13">
        <f>$L$9</f>
        <v>8</v>
      </c>
      <c r="D4" s="13">
        <f t="shared" ref="D4:H4" si="0">$L$9</f>
        <v>8</v>
      </c>
      <c r="E4" s="13">
        <f t="shared" si="0"/>
        <v>8</v>
      </c>
      <c r="F4" s="13">
        <f t="shared" si="0"/>
        <v>8</v>
      </c>
      <c r="G4" s="13">
        <f t="shared" si="0"/>
        <v>8</v>
      </c>
      <c r="H4" s="13">
        <f t="shared" si="0"/>
        <v>8</v>
      </c>
      <c r="I4" s="13"/>
      <c r="K4" s="8" t="s">
        <v>10</v>
      </c>
      <c r="L4" s="6">
        <v>80</v>
      </c>
      <c r="M4" s="7" t="s">
        <v>11</v>
      </c>
    </row>
    <row r="5" spans="2:13" x14ac:dyDescent="0.35">
      <c r="B5" s="8" t="s">
        <v>48</v>
      </c>
      <c r="C5" s="13">
        <f>(C4*$L$18)+L13</f>
        <v>470</v>
      </c>
      <c r="D5" s="13">
        <f>(D4*$L$18)+C11</f>
        <v>390</v>
      </c>
      <c r="E5" s="13">
        <f>(E4*$L$18)+D11</f>
        <v>320</v>
      </c>
      <c r="F5" s="13">
        <f>(F4*$L$18)+E11</f>
        <v>320</v>
      </c>
      <c r="G5" s="13">
        <f>(G4*$L$18)+F11</f>
        <v>320</v>
      </c>
      <c r="H5" s="13">
        <f>(H4*$L$18)+G11</f>
        <v>320</v>
      </c>
      <c r="I5" s="13">
        <f>SUM(C5:H5)</f>
        <v>2140</v>
      </c>
      <c r="K5" s="8" t="s">
        <v>17</v>
      </c>
      <c r="L5" s="6">
        <v>10</v>
      </c>
      <c r="M5" s="7" t="s">
        <v>13</v>
      </c>
    </row>
    <row r="6" spans="2:13" x14ac:dyDescent="0.35">
      <c r="B6" s="8" t="s">
        <v>49</v>
      </c>
      <c r="C6" s="13">
        <f t="shared" ref="C6:H6" si="1">C4*$L$12*$L$11</f>
        <v>1280</v>
      </c>
      <c r="D6" s="13">
        <f t="shared" si="1"/>
        <v>1280</v>
      </c>
      <c r="E6" s="13">
        <f t="shared" si="1"/>
        <v>1280</v>
      </c>
      <c r="F6" s="13">
        <f t="shared" si="1"/>
        <v>1280</v>
      </c>
      <c r="G6" s="13">
        <f t="shared" si="1"/>
        <v>1280</v>
      </c>
      <c r="H6" s="13">
        <f t="shared" si="1"/>
        <v>1280</v>
      </c>
      <c r="I6" s="13">
        <f>SUM(C6:H6)</f>
        <v>7680</v>
      </c>
      <c r="K6" s="8" t="s">
        <v>18</v>
      </c>
      <c r="L6" s="6">
        <v>16</v>
      </c>
      <c r="M6" s="7" t="s">
        <v>13</v>
      </c>
    </row>
    <row r="7" spans="2:13" x14ac:dyDescent="0.35">
      <c r="B7" s="8" t="s">
        <v>50</v>
      </c>
      <c r="C7" s="13">
        <f>ABS(IF(C3-C5&lt;0,0,C3-C5))</f>
        <v>0</v>
      </c>
      <c r="D7" s="13">
        <f t="shared" ref="D7:H7" si="2">ABS(IF(D3-D5&lt;0,0,D3-D5))</f>
        <v>110</v>
      </c>
      <c r="E7" s="13">
        <f t="shared" si="2"/>
        <v>230</v>
      </c>
      <c r="F7" s="13">
        <f t="shared" si="2"/>
        <v>380</v>
      </c>
      <c r="G7" s="13">
        <f t="shared" si="2"/>
        <v>480</v>
      </c>
      <c r="H7" s="13">
        <f t="shared" si="2"/>
        <v>380</v>
      </c>
      <c r="I7" s="13">
        <f>SUM(C7:H7)</f>
        <v>1580</v>
      </c>
      <c r="K7" s="8" t="s">
        <v>14</v>
      </c>
      <c r="L7" s="6">
        <v>40</v>
      </c>
      <c r="M7" s="7" t="s">
        <v>15</v>
      </c>
    </row>
    <row r="8" spans="2:13" x14ac:dyDescent="0.35">
      <c r="B8" s="8" t="s">
        <v>47</v>
      </c>
      <c r="C8" s="13">
        <f>C7*$L$10</f>
        <v>0</v>
      </c>
      <c r="D8" s="13">
        <f t="shared" ref="D8:H8" si="3">D7*$L$10</f>
        <v>440</v>
      </c>
      <c r="E8" s="13">
        <f t="shared" si="3"/>
        <v>920</v>
      </c>
      <c r="F8" s="13">
        <f t="shared" si="3"/>
        <v>1520</v>
      </c>
      <c r="G8" s="13">
        <f t="shared" si="3"/>
        <v>1920</v>
      </c>
      <c r="H8" s="13">
        <f t="shared" si="3"/>
        <v>1520</v>
      </c>
      <c r="I8" s="13">
        <f>SUM(C8:H8)</f>
        <v>6320</v>
      </c>
      <c r="K8" s="8" t="s">
        <v>16</v>
      </c>
      <c r="L8" s="6">
        <v>80</v>
      </c>
      <c r="M8" s="7" t="s">
        <v>15</v>
      </c>
    </row>
    <row r="9" spans="2:13" x14ac:dyDescent="0.35">
      <c r="B9" s="8"/>
      <c r="C9" s="13"/>
      <c r="D9" s="13"/>
      <c r="E9" s="13"/>
      <c r="F9" s="13"/>
      <c r="G9" s="13"/>
      <c r="H9" s="13"/>
      <c r="I9" s="13"/>
      <c r="K9" s="8" t="s">
        <v>19</v>
      </c>
      <c r="L9" s="9">
        <v>8</v>
      </c>
      <c r="M9" s="7" t="s">
        <v>20</v>
      </c>
    </row>
    <row r="10" spans="2:13" x14ac:dyDescent="0.35">
      <c r="B10" s="8"/>
      <c r="C10" s="13"/>
      <c r="D10" s="13"/>
      <c r="E10" s="13"/>
      <c r="F10" s="13"/>
      <c r="G10" s="13"/>
      <c r="H10" s="13"/>
      <c r="I10" s="13"/>
      <c r="K10" s="8" t="s">
        <v>21</v>
      </c>
      <c r="L10" s="10">
        <v>4</v>
      </c>
      <c r="M10" s="7" t="s">
        <v>22</v>
      </c>
    </row>
    <row r="11" spans="2:13" x14ac:dyDescent="0.35">
      <c r="B11" s="8" t="s">
        <v>37</v>
      </c>
      <c r="C11" s="13">
        <f t="shared" ref="C11:H11" si="4">IF((C5-C3)&lt;0,0,C5-C3)</f>
        <v>70</v>
      </c>
      <c r="D11" s="13">
        <f t="shared" si="4"/>
        <v>0</v>
      </c>
      <c r="E11" s="13">
        <f t="shared" si="4"/>
        <v>0</v>
      </c>
      <c r="F11" s="13">
        <f t="shared" si="4"/>
        <v>0</v>
      </c>
      <c r="G11" s="13">
        <f t="shared" si="4"/>
        <v>0</v>
      </c>
      <c r="H11" s="13">
        <f t="shared" si="4"/>
        <v>0</v>
      </c>
      <c r="I11" s="13"/>
      <c r="K11" s="8" t="s">
        <v>24</v>
      </c>
      <c r="L11" s="9">
        <v>20</v>
      </c>
      <c r="M11" s="7" t="s">
        <v>23</v>
      </c>
    </row>
    <row r="12" spans="2:13" x14ac:dyDescent="0.35">
      <c r="B12" s="23" t="s">
        <v>7</v>
      </c>
      <c r="C12" s="14">
        <f>$L$3*C5</f>
        <v>3760</v>
      </c>
      <c r="D12" s="14">
        <f t="shared" ref="D12:H12" si="5">$L$3*D5</f>
        <v>3120</v>
      </c>
      <c r="E12" s="14">
        <f t="shared" si="5"/>
        <v>2560</v>
      </c>
      <c r="F12" s="14">
        <f t="shared" si="5"/>
        <v>2560</v>
      </c>
      <c r="G12" s="14">
        <f t="shared" si="5"/>
        <v>2560</v>
      </c>
      <c r="H12" s="14">
        <f t="shared" si="5"/>
        <v>2560</v>
      </c>
      <c r="I12" s="14">
        <f>SUM(C12:H12)</f>
        <v>17120</v>
      </c>
      <c r="K12" s="8" t="s">
        <v>34</v>
      </c>
      <c r="L12" s="9">
        <v>8</v>
      </c>
      <c r="M12" s="7" t="s">
        <v>25</v>
      </c>
    </row>
    <row r="13" spans="2:13" x14ac:dyDescent="0.35">
      <c r="B13" s="23" t="s">
        <v>17</v>
      </c>
      <c r="C13" s="14">
        <f>$L$5*C6</f>
        <v>12800</v>
      </c>
      <c r="D13" s="14">
        <f t="shared" ref="D13:H13" si="6">$L$5*D6</f>
        <v>12800</v>
      </c>
      <c r="E13" s="14">
        <f t="shared" si="6"/>
        <v>12800</v>
      </c>
      <c r="F13" s="14">
        <f t="shared" si="6"/>
        <v>12800</v>
      </c>
      <c r="G13" s="14">
        <f t="shared" si="6"/>
        <v>12800</v>
      </c>
      <c r="H13" s="14">
        <f t="shared" si="6"/>
        <v>12800</v>
      </c>
      <c r="I13" s="14">
        <f t="shared" ref="I13:I17" si="7">SUM(C13:H13)</f>
        <v>76800</v>
      </c>
      <c r="K13" s="8" t="s">
        <v>26</v>
      </c>
      <c r="L13" s="9">
        <v>150</v>
      </c>
      <c r="M13" s="7" t="s">
        <v>27</v>
      </c>
    </row>
    <row r="14" spans="2:13" x14ac:dyDescent="0.35">
      <c r="B14" s="23" t="s">
        <v>46</v>
      </c>
      <c r="C14" s="14">
        <f>$L$6*C8</f>
        <v>0</v>
      </c>
      <c r="D14" s="14">
        <f t="shared" ref="D14:H14" si="8">$L$6*D8</f>
        <v>7040</v>
      </c>
      <c r="E14" s="14">
        <f t="shared" si="8"/>
        <v>14720</v>
      </c>
      <c r="F14" s="14">
        <f t="shared" si="8"/>
        <v>24320</v>
      </c>
      <c r="G14" s="14">
        <f t="shared" si="8"/>
        <v>30720</v>
      </c>
      <c r="H14" s="14">
        <f t="shared" si="8"/>
        <v>24320</v>
      </c>
      <c r="I14" s="14">
        <f t="shared" si="7"/>
        <v>101120</v>
      </c>
      <c r="K14" s="8"/>
      <c r="L14" s="9"/>
      <c r="M14" s="7"/>
    </row>
    <row r="15" spans="2:13" x14ac:dyDescent="0.35">
      <c r="B15" s="23" t="s">
        <v>43</v>
      </c>
      <c r="C15" s="14"/>
      <c r="D15" s="14"/>
      <c r="E15" s="14"/>
      <c r="F15" s="14"/>
      <c r="G15" s="14"/>
      <c r="H15" s="14"/>
      <c r="I15" s="14">
        <f t="shared" si="7"/>
        <v>0</v>
      </c>
      <c r="K15" s="8" t="s">
        <v>36</v>
      </c>
      <c r="L15" s="6">
        <v>5</v>
      </c>
      <c r="M15" s="7" t="s">
        <v>11</v>
      </c>
    </row>
    <row r="16" spans="2:13" x14ac:dyDescent="0.35">
      <c r="B16" s="23" t="s">
        <v>44</v>
      </c>
      <c r="C16" s="14"/>
      <c r="D16" s="14"/>
      <c r="E16" s="14"/>
      <c r="F16" s="14"/>
      <c r="G16" s="14"/>
      <c r="H16" s="14"/>
      <c r="I16" s="14">
        <f t="shared" si="7"/>
        <v>0</v>
      </c>
      <c r="L16" s="2"/>
    </row>
    <row r="17" spans="2:13" ht="15" thickBot="1" x14ac:dyDescent="0.4">
      <c r="B17" s="24" t="s">
        <v>36</v>
      </c>
      <c r="C17" s="15">
        <f>C11*$L$15</f>
        <v>350</v>
      </c>
      <c r="D17" s="15">
        <f t="shared" ref="D17:H17" si="9">D11*$L$15</f>
        <v>0</v>
      </c>
      <c r="E17" s="15">
        <f t="shared" si="9"/>
        <v>0</v>
      </c>
      <c r="F17" s="15">
        <f t="shared" si="9"/>
        <v>0</v>
      </c>
      <c r="G17" s="15">
        <f t="shared" si="9"/>
        <v>0</v>
      </c>
      <c r="H17" s="15">
        <f t="shared" si="9"/>
        <v>0</v>
      </c>
      <c r="I17" s="14">
        <f t="shared" si="7"/>
        <v>350</v>
      </c>
      <c r="K17" s="11" t="s">
        <v>31</v>
      </c>
      <c r="L17" s="2">
        <f>L12/4</f>
        <v>2</v>
      </c>
      <c r="M17" t="s">
        <v>27</v>
      </c>
    </row>
    <row r="18" spans="2:13" ht="15.5" thickTop="1" thickBot="1" x14ac:dyDescent="0.4">
      <c r="B18" s="25" t="s">
        <v>45</v>
      </c>
      <c r="C18" s="16">
        <f>SUM(C12:C17)</f>
        <v>16910</v>
      </c>
      <c r="D18" s="16">
        <f t="shared" ref="D18:H18" si="10">SUM(D12:D17)</f>
        <v>22960</v>
      </c>
      <c r="E18" s="16">
        <f t="shared" si="10"/>
        <v>30080</v>
      </c>
      <c r="F18" s="16">
        <f t="shared" si="10"/>
        <v>39680</v>
      </c>
      <c r="G18" s="16">
        <f t="shared" si="10"/>
        <v>46080</v>
      </c>
      <c r="H18" s="16">
        <f t="shared" si="10"/>
        <v>39680</v>
      </c>
      <c r="I18" s="17">
        <f>SUM(C18:H18)</f>
        <v>195390</v>
      </c>
      <c r="K18" s="11" t="s">
        <v>32</v>
      </c>
      <c r="L18">
        <f>L11*L17</f>
        <v>40</v>
      </c>
      <c r="M18" t="s">
        <v>27</v>
      </c>
    </row>
    <row r="19" spans="2:13" ht="15" thickTop="1" x14ac:dyDescent="0.35">
      <c r="K19" s="11" t="s">
        <v>35</v>
      </c>
      <c r="L19">
        <f>(I3/L18)/6</f>
        <v>15.208333333333334</v>
      </c>
      <c r="M19" t="s">
        <v>20</v>
      </c>
    </row>
    <row r="20" spans="2:13" x14ac:dyDescent="0.35">
      <c r="K20" s="11" t="s">
        <v>51</v>
      </c>
    </row>
    <row r="21" spans="2:13" x14ac:dyDescent="0.35">
      <c r="K21" s="11" t="s">
        <v>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1.- Estrategia de persecución</vt:lpstr>
      <vt:lpstr>2.- Plantilla fija (8)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Juanjo Goitia</dc:creator>
  <cp:lastModifiedBy>Juanjo Goitia</cp:lastModifiedBy>
  <cp:lastPrinted>2021-10-22T11:09:44Z</cp:lastPrinted>
  <dcterms:created xsi:type="dcterms:W3CDTF">2021-10-14T10:43:42Z</dcterms:created>
  <dcterms:modified xsi:type="dcterms:W3CDTF">2022-10-11T10:38:05Z</dcterms:modified>
</cp:coreProperties>
</file>